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8" sheetId="1" r:id="rId1"/>
  </sheets>
  <definedNames>
    <definedName name="_GoBack" localSheetId="0">'таблица 8'!$M$55</definedName>
    <definedName name="_xlnm.Print_Area" localSheetId="0">'таблица 8'!$A$1:$M$36</definedName>
  </definedNames>
  <calcPr fullCalcOnLoad="1"/>
</workbook>
</file>

<file path=xl/sharedStrings.xml><?xml version="1.0" encoding="utf-8"?>
<sst xmlns="http://schemas.openxmlformats.org/spreadsheetml/2006/main" count="44" uniqueCount="39">
  <si>
    <t>КЕКВ</t>
  </si>
  <si>
    <t>Найменування</t>
  </si>
  <si>
    <t>%</t>
  </si>
  <si>
    <t>Заробітна плата</t>
  </si>
  <si>
    <t>Нарахування на зарплату</t>
  </si>
  <si>
    <t>Відрядження</t>
  </si>
  <si>
    <t>Оплата теплопостачання</t>
  </si>
  <si>
    <t xml:space="preserve">Оплата водо пост. і водовідведення  </t>
  </si>
  <si>
    <t xml:space="preserve">Оплата електроенергії                                      </t>
  </si>
  <si>
    <t>Оплата природного газу</t>
  </si>
  <si>
    <t>Окремі заходи розвитку по реалізації держ.програм</t>
  </si>
  <si>
    <t>Інші видатки</t>
  </si>
  <si>
    <t>Придбання товарів</t>
  </si>
  <si>
    <t xml:space="preserve">Харчування </t>
  </si>
  <si>
    <t>різниця(+,-)</t>
  </si>
  <si>
    <t>Всьго</t>
  </si>
  <si>
    <t>Оплата послуг(крім комунальних)</t>
  </si>
  <si>
    <t>тис.грн.</t>
  </si>
  <si>
    <t>Поточні видатки</t>
  </si>
  <si>
    <t>Капітальні видатки</t>
  </si>
  <si>
    <t>Придбання обладнання і предметів довгост.користув.</t>
  </si>
  <si>
    <t>Капітальний ремонт інших обєктів</t>
  </si>
  <si>
    <t>Всього</t>
  </si>
  <si>
    <t>у т.ч.ВК</t>
  </si>
  <si>
    <t>Стипендії</t>
  </si>
  <si>
    <t>Інші виплати населенню</t>
  </si>
  <si>
    <t>Капітальне будівництво</t>
  </si>
  <si>
    <t>Реконструкція житлового фонду</t>
  </si>
  <si>
    <t xml:space="preserve">Оплата інших енергоносіїв                                     </t>
  </si>
  <si>
    <t>Капітальний ремонт житлового фонду</t>
  </si>
  <si>
    <t>у т.ч.гуртожитки</t>
  </si>
  <si>
    <t>у т.ч.за підготовку фахівців на контрактній основі</t>
  </si>
  <si>
    <t>спец.фонд 2022</t>
  </si>
  <si>
    <t>Придбання нематеріальніх активів</t>
  </si>
  <si>
    <t>таблиця7</t>
  </si>
  <si>
    <t>спец.фонд 2023</t>
  </si>
  <si>
    <t xml:space="preserve"> Анализ касових видатків спеціального фонду 2022 - 2023 рік КПК 2201160</t>
  </si>
  <si>
    <t>Реконструкція  інших обєктів</t>
  </si>
  <si>
    <t>Оплата комунальни хпослуг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</si>
</sst>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</numFmts>
  <fonts count="2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4" fillId="0" borderId="0" xfId="0" applyFont="1" applyAlignment="1">
      <alignment/>
    </xf>
    <xf numFmtId="4" fontId="5" fillId="0" borderId="11" xfId="0" applyNumberFormat="1" applyFont="1" applyBorder="1" applyAlignment="1">
      <alignment horizontal="center" wrapText="1"/>
    </xf>
    <xf numFmtId="4" fontId="26" fillId="0" borderId="11" xfId="0" applyNumberFormat="1" applyFont="1" applyBorder="1" applyAlignment="1">
      <alignment horizontal="center" wrapText="1"/>
    </xf>
    <xf numFmtId="4" fontId="26" fillId="0" borderId="16" xfId="0" applyNumberFormat="1" applyFont="1" applyBorder="1" applyAlignment="1">
      <alignment horizontal="center" wrapText="1"/>
    </xf>
    <xf numFmtId="4" fontId="26" fillId="0" borderId="15" xfId="0" applyNumberFormat="1" applyFont="1" applyBorder="1" applyAlignment="1">
      <alignment horizontal="center" wrapText="1"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 wrapText="1"/>
    </xf>
    <xf numFmtId="4" fontId="26" fillId="0" borderId="16" xfId="0" applyNumberFormat="1" applyFont="1" applyBorder="1" applyAlignment="1">
      <alignment horizontal="center"/>
    </xf>
    <xf numFmtId="185" fontId="23" fillId="0" borderId="11" xfId="0" applyNumberFormat="1" applyFont="1" applyBorder="1" applyAlignment="1">
      <alignment horizontal="center" wrapText="1"/>
    </xf>
    <xf numFmtId="185" fontId="5" fillId="0" borderId="10" xfId="0" applyNumberFormat="1" applyFont="1" applyBorder="1" applyAlignment="1">
      <alignment horizontal="center" wrapText="1"/>
    </xf>
    <xf numFmtId="185" fontId="5" fillId="0" borderId="11" xfId="0" applyNumberFormat="1" applyFont="1" applyBorder="1" applyAlignment="1">
      <alignment horizontal="center" wrapText="1"/>
    </xf>
    <xf numFmtId="185" fontId="5" fillId="0" borderId="17" xfId="0" applyNumberFormat="1" applyFont="1" applyBorder="1" applyAlignment="1">
      <alignment horizontal="center" wrapText="1"/>
    </xf>
    <xf numFmtId="185" fontId="5" fillId="0" borderId="18" xfId="0" applyNumberFormat="1" applyFont="1" applyBorder="1" applyAlignment="1">
      <alignment horizontal="center" wrapText="1"/>
    </xf>
    <xf numFmtId="185" fontId="5" fillId="0" borderId="19" xfId="0" applyNumberFormat="1" applyFont="1" applyBorder="1" applyAlignment="1">
      <alignment horizontal="center" wrapText="1"/>
    </xf>
    <xf numFmtId="185" fontId="5" fillId="0" borderId="20" xfId="0" applyNumberFormat="1" applyFont="1" applyBorder="1" applyAlignment="1">
      <alignment horizontal="center" wrapText="1"/>
    </xf>
    <xf numFmtId="185" fontId="5" fillId="0" borderId="21" xfId="0" applyNumberFormat="1" applyFont="1" applyBorder="1" applyAlignment="1">
      <alignment horizontal="center" wrapText="1"/>
    </xf>
    <xf numFmtId="185" fontId="5" fillId="0" borderId="12" xfId="0" applyNumberFormat="1" applyFont="1" applyBorder="1" applyAlignment="1">
      <alignment horizontal="center" wrapText="1"/>
    </xf>
    <xf numFmtId="185" fontId="5" fillId="0" borderId="18" xfId="0" applyNumberFormat="1" applyFont="1" applyBorder="1" applyAlignment="1">
      <alignment horizontal="center"/>
    </xf>
    <xf numFmtId="185" fontId="5" fillId="0" borderId="17" xfId="0" applyNumberFormat="1" applyFont="1" applyBorder="1" applyAlignment="1">
      <alignment horizontal="center"/>
    </xf>
    <xf numFmtId="185" fontId="5" fillId="0" borderId="11" xfId="0" applyNumberFormat="1" applyFont="1" applyBorder="1" applyAlignment="1">
      <alignment horizontal="center"/>
    </xf>
    <xf numFmtId="185" fontId="5" fillId="0" borderId="22" xfId="0" applyNumberFormat="1" applyFont="1" applyBorder="1" applyAlignment="1">
      <alignment horizontal="center"/>
    </xf>
    <xf numFmtId="185" fontId="5" fillId="0" borderId="23" xfId="0" applyNumberFormat="1" applyFont="1" applyBorder="1" applyAlignment="1">
      <alignment horizontal="center"/>
    </xf>
    <xf numFmtId="185" fontId="5" fillId="0" borderId="14" xfId="0" applyNumberFormat="1" applyFont="1" applyBorder="1" applyAlignment="1">
      <alignment horizontal="center"/>
    </xf>
    <xf numFmtId="185" fontId="5" fillId="0" borderId="24" xfId="0" applyNumberFormat="1" applyFont="1" applyBorder="1" applyAlignment="1">
      <alignment horizontal="center"/>
    </xf>
    <xf numFmtId="185" fontId="5" fillId="0" borderId="25" xfId="0" applyNumberFormat="1" applyFont="1" applyBorder="1" applyAlignment="1">
      <alignment horizontal="center"/>
    </xf>
    <xf numFmtId="185" fontId="5" fillId="0" borderId="15" xfId="0" applyNumberFormat="1" applyFont="1" applyBorder="1" applyAlignment="1">
      <alignment horizontal="center"/>
    </xf>
    <xf numFmtId="185" fontId="5" fillId="0" borderId="26" xfId="0" applyNumberFormat="1" applyFont="1" applyBorder="1" applyAlignment="1">
      <alignment horizontal="center"/>
    </xf>
    <xf numFmtId="185" fontId="5" fillId="0" borderId="27" xfId="0" applyNumberFormat="1" applyFont="1" applyBorder="1" applyAlignment="1">
      <alignment horizontal="center"/>
    </xf>
    <xf numFmtId="185" fontId="5" fillId="0" borderId="13" xfId="0" applyNumberFormat="1" applyFont="1" applyBorder="1" applyAlignment="1">
      <alignment horizontal="center"/>
    </xf>
    <xf numFmtId="185" fontId="5" fillId="0" borderId="19" xfId="0" applyNumberFormat="1" applyFont="1" applyBorder="1" applyAlignment="1">
      <alignment horizontal="center"/>
    </xf>
    <xf numFmtId="185" fontId="5" fillId="0" borderId="28" xfId="0" applyNumberFormat="1" applyFont="1" applyBorder="1" applyAlignment="1">
      <alignment horizontal="center"/>
    </xf>
    <xf numFmtId="185" fontId="5" fillId="0" borderId="16" xfId="0" applyNumberFormat="1" applyFont="1" applyBorder="1" applyAlignment="1">
      <alignment horizontal="center"/>
    </xf>
    <xf numFmtId="185" fontId="5" fillId="0" borderId="15" xfId="0" applyNumberFormat="1" applyFont="1" applyBorder="1" applyAlignment="1">
      <alignment horizontal="center" wrapText="1"/>
    </xf>
    <xf numFmtId="185" fontId="23" fillId="0" borderId="10" xfId="0" applyNumberFormat="1" applyFont="1" applyFill="1" applyBorder="1" applyAlignment="1">
      <alignment horizontal="center" vertical="top" wrapText="1"/>
    </xf>
    <xf numFmtId="185" fontId="0" fillId="0" borderId="16" xfId="0" applyNumberForma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10" xfId="0" applyFont="1" applyBorder="1" applyAlignment="1">
      <alignment wrapText="1"/>
    </xf>
    <xf numFmtId="185" fontId="5" fillId="0" borderId="10" xfId="0" applyNumberFormat="1" applyFont="1" applyBorder="1" applyAlignment="1">
      <alignment horizontal="center" wrapText="1"/>
    </xf>
    <xf numFmtId="185" fontId="0" fillId="0" borderId="19" xfId="0" applyNumberFormat="1" applyBorder="1" applyAlignment="1">
      <alignment horizontal="center" wrapText="1"/>
    </xf>
    <xf numFmtId="185" fontId="23" fillId="0" borderId="29" xfId="0" applyNumberFormat="1" applyFont="1" applyBorder="1" applyAlignment="1">
      <alignment horizontal="center" vertical="top" wrapText="1"/>
    </xf>
    <xf numFmtId="185" fontId="0" fillId="0" borderId="19" xfId="0" applyNumberFormat="1" applyBorder="1" applyAlignment="1">
      <alignment horizontal="center" vertical="top" wrapText="1"/>
    </xf>
    <xf numFmtId="4" fontId="26" fillId="0" borderId="14" xfId="0" applyNumberFormat="1" applyFont="1" applyBorder="1" applyAlignment="1">
      <alignment horizontal="center" wrapText="1"/>
    </xf>
    <xf numFmtId="4" fontId="26" fillId="0" borderId="15" xfId="0" applyNumberFormat="1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26" fillId="0" borderId="10" xfId="0" applyNumberFormat="1" applyFont="1" applyBorder="1" applyAlignment="1">
      <alignment horizontal="center" wrapText="1"/>
    </xf>
    <xf numFmtId="4" fontId="26" fillId="0" borderId="16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" fontId="5" fillId="0" borderId="18" xfId="0" applyNumberFormat="1" applyFont="1" applyBorder="1" applyAlignment="1">
      <alignment horizontal="center" wrapText="1"/>
    </xf>
    <xf numFmtId="4" fontId="5" fillId="0" borderId="30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85" fontId="23" fillId="0" borderId="10" xfId="0" applyNumberFormat="1" applyFont="1" applyBorder="1" applyAlignment="1">
      <alignment horizontal="center" vertical="justify" wrapText="1"/>
    </xf>
    <xf numFmtId="185" fontId="23" fillId="0" borderId="16" xfId="0" applyNumberFormat="1" applyFont="1" applyBorder="1" applyAlignment="1">
      <alignment horizontal="center" vertical="justify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60" zoomScaleNormal="75" zoomScalePageLayoutView="0" workbookViewId="0" topLeftCell="A7">
      <selection activeCell="S28" sqref="S28"/>
    </sheetView>
  </sheetViews>
  <sheetFormatPr defaultColWidth="9.00390625" defaultRowHeight="12.75"/>
  <cols>
    <col min="1" max="1" width="14.375" style="0" customWidth="1"/>
    <col min="2" max="2" width="40.00390625" style="0" customWidth="1"/>
    <col min="3" max="6" width="24.625" style="0" customWidth="1"/>
    <col min="7" max="7" width="16.875" style="0" customWidth="1"/>
    <col min="8" max="9" width="26.625" style="0" customWidth="1"/>
    <col min="10" max="10" width="30.75390625" style="0" customWidth="1"/>
    <col min="11" max="11" width="26.625" style="0" customWidth="1"/>
    <col min="12" max="12" width="22.875" style="0" customWidth="1"/>
    <col min="13" max="13" width="24.875" style="0" customWidth="1"/>
    <col min="16" max="16" width="16.625" style="0" customWidth="1"/>
    <col min="17" max="17" width="12.00390625" style="0" customWidth="1"/>
    <col min="18" max="19" width="9.25390625" style="0" bestFit="1" customWidth="1"/>
  </cols>
  <sheetData>
    <row r="1" ht="25.5">
      <c r="M1" s="26" t="s">
        <v>34</v>
      </c>
    </row>
    <row r="2" spans="1:17" ht="34.5">
      <c r="A2" s="7"/>
      <c r="B2" s="72" t="s">
        <v>36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"/>
      <c r="Q3" s="7"/>
    </row>
    <row r="4" spans="1:17" ht="26.2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 t="s">
        <v>17</v>
      </c>
      <c r="N4" s="9"/>
      <c r="O4" s="9"/>
      <c r="P4" s="7"/>
      <c r="Q4" s="7"/>
    </row>
    <row r="5" spans="1:17" ht="57" customHeight="1" thickBot="1">
      <c r="A5" s="13" t="s">
        <v>0</v>
      </c>
      <c r="B5" s="13" t="s">
        <v>1</v>
      </c>
      <c r="C5" s="79" t="s">
        <v>32</v>
      </c>
      <c r="D5" s="80"/>
      <c r="E5" s="80"/>
      <c r="F5" s="80"/>
      <c r="G5" s="75" t="s">
        <v>2</v>
      </c>
      <c r="H5" s="79" t="s">
        <v>35</v>
      </c>
      <c r="I5" s="80"/>
      <c r="J5" s="80"/>
      <c r="K5" s="80"/>
      <c r="L5" s="82" t="s">
        <v>2</v>
      </c>
      <c r="M5" s="85" t="s">
        <v>14</v>
      </c>
      <c r="N5" s="7"/>
      <c r="O5" s="7"/>
      <c r="P5" s="7"/>
      <c r="Q5" s="7"/>
    </row>
    <row r="6" spans="1:17" ht="78" customHeight="1" thickBot="1">
      <c r="A6" s="25"/>
      <c r="B6" s="25"/>
      <c r="C6" s="36" t="s">
        <v>22</v>
      </c>
      <c r="D6" s="68" t="s">
        <v>31</v>
      </c>
      <c r="E6" s="61" t="s">
        <v>23</v>
      </c>
      <c r="F6" s="88" t="s">
        <v>30</v>
      </c>
      <c r="G6" s="90"/>
      <c r="H6" s="36" t="s">
        <v>22</v>
      </c>
      <c r="I6" s="68" t="s">
        <v>31</v>
      </c>
      <c r="J6" s="61" t="s">
        <v>23</v>
      </c>
      <c r="K6" s="88" t="s">
        <v>30</v>
      </c>
      <c r="L6" s="83"/>
      <c r="M6" s="86"/>
      <c r="N6" s="7"/>
      <c r="O6" s="7"/>
      <c r="P6" s="7"/>
      <c r="Q6" s="7"/>
    </row>
    <row r="7" spans="1:17" ht="66.75" customHeight="1" thickBot="1">
      <c r="A7" s="63"/>
      <c r="B7" s="65" t="s">
        <v>15</v>
      </c>
      <c r="C7" s="66">
        <f>C9+C29</f>
        <v>105119.9</v>
      </c>
      <c r="D7" s="69"/>
      <c r="E7" s="62"/>
      <c r="F7" s="89"/>
      <c r="G7" s="91"/>
      <c r="H7" s="66">
        <f>H9+H29</f>
        <v>125449.69999999998</v>
      </c>
      <c r="I7" s="69"/>
      <c r="J7" s="62"/>
      <c r="K7" s="89"/>
      <c r="L7" s="84"/>
      <c r="M7" s="87"/>
      <c r="N7" s="7"/>
      <c r="O7" s="7"/>
      <c r="P7" s="7"/>
      <c r="Q7" s="7"/>
    </row>
    <row r="8" spans="1:17" ht="39.75" customHeight="1" thickBot="1">
      <c r="A8" s="64"/>
      <c r="B8" s="64"/>
      <c r="C8" s="67"/>
      <c r="D8" s="38">
        <f>D9+D29</f>
        <v>73556.29999999997</v>
      </c>
      <c r="E8" s="39">
        <f>E9+E29</f>
        <v>3352.5</v>
      </c>
      <c r="F8" s="38">
        <f>F9+F29</f>
        <v>11719.4</v>
      </c>
      <c r="G8" s="28">
        <f>G10+G12+G13+G14+G16+G18+G24+G26+G27+G28+G30+G31+G33+G34</f>
        <v>100.00455192471551</v>
      </c>
      <c r="H8" s="67"/>
      <c r="I8" s="38">
        <f>I9+I29</f>
        <v>79199.20000000001</v>
      </c>
      <c r="J8" s="39">
        <f>J9+J29</f>
        <v>3470.2</v>
      </c>
      <c r="K8" s="38">
        <f>K9+K29</f>
        <v>10299.4</v>
      </c>
      <c r="L8" s="28">
        <f>L10+L12+L13+L14+L16+L18+L24+L26+L27+L28+L30+L31+L33+L34</f>
        <v>98.45015230031385</v>
      </c>
      <c r="M8" s="14">
        <f>H7-C7</f>
        <v>20329.79999999999</v>
      </c>
      <c r="N8" s="7"/>
      <c r="O8" s="7"/>
      <c r="P8" s="7"/>
      <c r="Q8" s="7"/>
    </row>
    <row r="9" spans="1:17" ht="45" customHeight="1" thickBot="1">
      <c r="A9" s="16">
        <v>2000</v>
      </c>
      <c r="B9" s="13" t="s">
        <v>18</v>
      </c>
      <c r="C9" s="40">
        <f>C10+C11+C12+C13+C14+C16+C18+C24+C26+C27+C28</f>
        <v>89803.2</v>
      </c>
      <c r="D9" s="37">
        <f>D10+D11+D12+D13+D14+D16+D18+D24+D26+D27+D28</f>
        <v>73533.69999999997</v>
      </c>
      <c r="E9" s="39">
        <f>E10+E11+E12+E13+E14+E16+E18+E24+E26+E27+E28</f>
        <v>3352.5</v>
      </c>
      <c r="F9" s="38">
        <f>F10+F11+F12+F13+F14+F16+F18+F24+F26+F27+F28</f>
        <v>11719.4</v>
      </c>
      <c r="G9" s="28"/>
      <c r="H9" s="40">
        <f>H10+H11+H12+H13+H14+H16+H18+H24+H26+H27+H28</f>
        <v>109440.29999999999</v>
      </c>
      <c r="I9" s="37">
        <f>I10+I11+I12+I13+I14+I16+I18+I24+I26+I27+I28</f>
        <v>78065.70000000001</v>
      </c>
      <c r="J9" s="39">
        <f>J10+J11+J12+J13+J14+J16+J18+J24+J26+J27+J28</f>
        <v>3470.2</v>
      </c>
      <c r="K9" s="38">
        <f>K10+K11+K12+K13+K14+K16+K18+K24+K26+K27+K28</f>
        <v>9772.699999999999</v>
      </c>
      <c r="L9" s="28"/>
      <c r="M9" s="14"/>
      <c r="N9" s="7"/>
      <c r="O9" s="7"/>
      <c r="P9" s="7"/>
      <c r="Q9" s="7"/>
    </row>
    <row r="10" spans="1:17" ht="37.5" customHeight="1" thickBot="1">
      <c r="A10" s="13">
        <v>2111</v>
      </c>
      <c r="B10" s="13" t="s">
        <v>3</v>
      </c>
      <c r="C10" s="41">
        <v>57823.9</v>
      </c>
      <c r="D10" s="42">
        <v>53176.1</v>
      </c>
      <c r="E10" s="43">
        <v>2267.2</v>
      </c>
      <c r="F10" s="44">
        <v>4005.3</v>
      </c>
      <c r="G10" s="75">
        <f>(C10+C11)*100/C7</f>
        <v>67.2764148367721</v>
      </c>
      <c r="H10" s="41">
        <v>60706.6</v>
      </c>
      <c r="I10" s="42">
        <v>56113.3</v>
      </c>
      <c r="J10" s="43">
        <v>2279.2</v>
      </c>
      <c r="K10" s="44">
        <v>4225.9</v>
      </c>
      <c r="L10" s="75">
        <f>(H10+H11)*100/H7</f>
        <v>58.768574177538895</v>
      </c>
      <c r="M10" s="18">
        <f aca="true" t="shared" si="0" ref="M10:M23">H10-C10</f>
        <v>2882.699999999997</v>
      </c>
      <c r="N10" s="7"/>
      <c r="O10" s="7"/>
      <c r="P10" s="7"/>
      <c r="Q10" s="7"/>
    </row>
    <row r="11" spans="1:17" ht="70.5" customHeight="1" thickBot="1">
      <c r="A11" s="16">
        <v>2120</v>
      </c>
      <c r="B11" s="16" t="s">
        <v>4</v>
      </c>
      <c r="C11" s="45">
        <v>12897</v>
      </c>
      <c r="D11" s="42">
        <v>11853.1</v>
      </c>
      <c r="E11" s="43">
        <v>496</v>
      </c>
      <c r="F11" s="44">
        <v>902.5</v>
      </c>
      <c r="G11" s="76"/>
      <c r="H11" s="45">
        <v>13018.4</v>
      </c>
      <c r="I11" s="42">
        <v>12010.2</v>
      </c>
      <c r="J11" s="43">
        <v>469.1</v>
      </c>
      <c r="K11" s="44">
        <v>927.4</v>
      </c>
      <c r="L11" s="76"/>
      <c r="M11" s="12">
        <f t="shared" si="0"/>
        <v>121.39999999999964</v>
      </c>
      <c r="N11" s="7"/>
      <c r="O11" s="7"/>
      <c r="P11" s="7"/>
      <c r="Q11" s="7"/>
    </row>
    <row r="12" spans="1:17" ht="41.25" customHeight="1" thickBot="1">
      <c r="A12" s="13">
        <v>2210</v>
      </c>
      <c r="B12" s="13" t="s">
        <v>12</v>
      </c>
      <c r="C12" s="45">
        <v>3682.6</v>
      </c>
      <c r="D12" s="42">
        <v>556.4</v>
      </c>
      <c r="E12" s="46"/>
      <c r="F12" s="47"/>
      <c r="G12" s="28">
        <f>C12*100/C7</f>
        <v>3.503237731390536</v>
      </c>
      <c r="H12" s="45">
        <v>10582.7</v>
      </c>
      <c r="I12" s="42">
        <v>1461.1</v>
      </c>
      <c r="J12" s="46">
        <v>7</v>
      </c>
      <c r="K12" s="47"/>
      <c r="L12" s="28">
        <f>H12*100/H7</f>
        <v>8.435811325176546</v>
      </c>
      <c r="M12" s="14">
        <f t="shared" si="0"/>
        <v>6900.1</v>
      </c>
      <c r="N12" s="7"/>
      <c r="O12" s="7"/>
      <c r="P12" s="7"/>
      <c r="Q12" s="7"/>
    </row>
    <row r="13" spans="1:17" ht="35.25" customHeight="1" thickBot="1">
      <c r="A13" s="13">
        <v>2230</v>
      </c>
      <c r="B13" s="13" t="s">
        <v>13</v>
      </c>
      <c r="C13" s="45">
        <v>50.6</v>
      </c>
      <c r="D13" s="42"/>
      <c r="E13" s="46"/>
      <c r="F13" s="47"/>
      <c r="G13" s="28">
        <f>C13*100/C7</f>
        <v>0.04813551002236494</v>
      </c>
      <c r="H13" s="45"/>
      <c r="I13" s="42"/>
      <c r="J13" s="46"/>
      <c r="K13" s="47"/>
      <c r="L13" s="28">
        <f>H13*100/H7</f>
        <v>0</v>
      </c>
      <c r="M13" s="14">
        <f t="shared" si="0"/>
        <v>-50.6</v>
      </c>
      <c r="N13" s="7"/>
      <c r="O13" s="7"/>
      <c r="P13" s="7"/>
      <c r="Q13" s="7"/>
    </row>
    <row r="14" spans="1:17" ht="60" customHeight="1" thickBot="1">
      <c r="A14" s="77">
        <v>2240</v>
      </c>
      <c r="B14" s="77" t="s">
        <v>16</v>
      </c>
      <c r="C14" s="48">
        <v>1075.2</v>
      </c>
      <c r="D14" s="42">
        <v>518.9</v>
      </c>
      <c r="E14" s="49">
        <v>83.3</v>
      </c>
      <c r="F14" s="50">
        <v>142</v>
      </c>
      <c r="G14" s="70">
        <f>C14*100/C7</f>
        <v>1.0228320232420314</v>
      </c>
      <c r="H14" s="48">
        <v>13487.2</v>
      </c>
      <c r="I14" s="42">
        <v>1977.3</v>
      </c>
      <c r="J14" s="49">
        <v>123.9</v>
      </c>
      <c r="K14" s="50"/>
      <c r="L14" s="70">
        <f>H14*100/H7</f>
        <v>10.751081907728757</v>
      </c>
      <c r="M14" s="19">
        <f t="shared" si="0"/>
        <v>12412</v>
      </c>
      <c r="N14" s="7"/>
      <c r="O14" s="7"/>
      <c r="P14" s="7"/>
      <c r="Q14" s="7"/>
    </row>
    <row r="15" spans="1:17" ht="19.5" customHeight="1" hidden="1" thickBot="1">
      <c r="A15" s="78"/>
      <c r="B15" s="78"/>
      <c r="C15" s="51"/>
      <c r="D15" s="42"/>
      <c r="E15" s="52"/>
      <c r="F15" s="53"/>
      <c r="G15" s="71"/>
      <c r="H15" s="51"/>
      <c r="I15" s="42"/>
      <c r="J15" s="52"/>
      <c r="K15" s="53"/>
      <c r="L15" s="71"/>
      <c r="M15" s="14">
        <f t="shared" si="0"/>
        <v>0</v>
      </c>
      <c r="N15" s="7"/>
      <c r="O15" s="7"/>
      <c r="P15" s="7"/>
      <c r="Q15" s="7"/>
    </row>
    <row r="16" spans="1:17" ht="39.75" customHeight="1" thickBot="1">
      <c r="A16" s="77">
        <v>2250</v>
      </c>
      <c r="B16" s="77" t="s">
        <v>5</v>
      </c>
      <c r="C16" s="48">
        <v>251.5</v>
      </c>
      <c r="D16" s="42">
        <v>111.9</v>
      </c>
      <c r="E16" s="49"/>
      <c r="F16" s="50"/>
      <c r="G16" s="31">
        <f>C16*100/C7</f>
        <v>0.23925060811511428</v>
      </c>
      <c r="H16" s="48">
        <v>909.4</v>
      </c>
      <c r="I16" s="42">
        <v>544.3</v>
      </c>
      <c r="J16" s="49"/>
      <c r="K16" s="50"/>
      <c r="L16" s="31">
        <f>H16*100/H7</f>
        <v>0.724912056385946</v>
      </c>
      <c r="M16" s="19">
        <f t="shared" si="0"/>
        <v>657.9</v>
      </c>
      <c r="N16" s="7"/>
      <c r="O16" s="7"/>
      <c r="P16" s="7"/>
      <c r="Q16" s="7"/>
    </row>
    <row r="17" spans="1:17" ht="19.5" customHeight="1" hidden="1" thickBot="1">
      <c r="A17" s="78"/>
      <c r="B17" s="78"/>
      <c r="C17" s="51"/>
      <c r="D17" s="53"/>
      <c r="E17" s="52"/>
      <c r="F17" s="53"/>
      <c r="G17" s="32"/>
      <c r="H17" s="51"/>
      <c r="I17" s="53"/>
      <c r="J17" s="52"/>
      <c r="K17" s="53"/>
      <c r="L17" s="32"/>
      <c r="M17" s="14">
        <f t="shared" si="0"/>
        <v>0</v>
      </c>
      <c r="N17" s="7"/>
      <c r="O17" s="7"/>
      <c r="P17" s="7"/>
      <c r="Q17" s="7"/>
    </row>
    <row r="18" spans="1:17" ht="75.75" customHeight="1" thickBot="1">
      <c r="A18" s="13">
        <v>2270</v>
      </c>
      <c r="B18" s="13" t="s">
        <v>38</v>
      </c>
      <c r="C18" s="40">
        <f>C19+C20+C21+C22+C23</f>
        <v>13983</v>
      </c>
      <c r="D18" s="38">
        <f>D19+D20+D21+D22+D23</f>
        <v>7289.400000000001</v>
      </c>
      <c r="E18" s="39">
        <f>E19+E20+E21+E22+E23</f>
        <v>505.6</v>
      </c>
      <c r="F18" s="38">
        <f>F19+F20+F21+F22+F23</f>
        <v>6669.599999999999</v>
      </c>
      <c r="G18" s="33">
        <f>C18*100/C7</f>
        <v>13.301953293334565</v>
      </c>
      <c r="H18" s="40">
        <f>H19+H20+H21+H22+H23</f>
        <v>10501</v>
      </c>
      <c r="I18" s="38">
        <f>I19+I20+I21+I22+I23</f>
        <v>5866.7</v>
      </c>
      <c r="J18" s="39">
        <f>J19+J20+J21+J22+J23</f>
        <v>590</v>
      </c>
      <c r="K18" s="38">
        <f>K19+K20+K21+K22+K23</f>
        <v>4619.4</v>
      </c>
      <c r="L18" s="33">
        <f>H18*100/H7</f>
        <v>8.370685621408422</v>
      </c>
      <c r="M18" s="14">
        <f t="shared" si="0"/>
        <v>-3482</v>
      </c>
      <c r="N18" s="7"/>
      <c r="O18" s="7"/>
      <c r="P18" s="7"/>
      <c r="Q18" s="7"/>
    </row>
    <row r="19" spans="1:17" ht="52.5" customHeight="1" thickBot="1">
      <c r="A19" s="13">
        <v>2271</v>
      </c>
      <c r="B19" s="13" t="s">
        <v>6</v>
      </c>
      <c r="C19" s="45">
        <v>7128.7</v>
      </c>
      <c r="D19" s="44">
        <v>3982.1</v>
      </c>
      <c r="E19" s="46"/>
      <c r="F19" s="47">
        <v>3129.4</v>
      </c>
      <c r="G19" s="33">
        <f>C19*100/C7</f>
        <v>6.781494274633062</v>
      </c>
      <c r="H19" s="45">
        <v>3937.7</v>
      </c>
      <c r="I19" s="44">
        <v>2237.1</v>
      </c>
      <c r="J19" s="46"/>
      <c r="K19" s="47">
        <v>1700.6</v>
      </c>
      <c r="L19" s="33">
        <f>H19*100/H7</f>
        <v>3.138867609886672</v>
      </c>
      <c r="M19" s="14">
        <f t="shared" si="0"/>
        <v>-3191</v>
      </c>
      <c r="N19" s="7"/>
      <c r="O19" s="7"/>
      <c r="P19" s="7"/>
      <c r="Q19" s="7"/>
    </row>
    <row r="20" spans="1:17" ht="61.5" customHeight="1" thickBot="1">
      <c r="A20" s="13">
        <v>2272</v>
      </c>
      <c r="B20" s="13" t="s">
        <v>7</v>
      </c>
      <c r="C20" s="45">
        <v>1663.3</v>
      </c>
      <c r="D20" s="44">
        <v>83.6</v>
      </c>
      <c r="E20" s="46">
        <v>17.6</v>
      </c>
      <c r="F20" s="47">
        <v>1578.9</v>
      </c>
      <c r="G20" s="33">
        <f>C20*100/C7</f>
        <v>1.5822884154189645</v>
      </c>
      <c r="H20" s="45">
        <v>686.4</v>
      </c>
      <c r="I20" s="44">
        <v>87.7</v>
      </c>
      <c r="J20" s="46">
        <v>6.5</v>
      </c>
      <c r="K20" s="47">
        <v>598.7</v>
      </c>
      <c r="L20" s="33">
        <f>H20*100/H7</f>
        <v>0.5471515675206876</v>
      </c>
      <c r="M20" s="14">
        <f t="shared" si="0"/>
        <v>-976.9</v>
      </c>
      <c r="N20" s="7"/>
      <c r="O20" s="7"/>
      <c r="P20" s="7"/>
      <c r="Q20" s="7"/>
    </row>
    <row r="21" spans="1:17" ht="57.75" customHeight="1" thickBot="1">
      <c r="A21" s="13">
        <v>2273</v>
      </c>
      <c r="B21" s="13" t="s">
        <v>8</v>
      </c>
      <c r="C21" s="45">
        <v>4867</v>
      </c>
      <c r="D21" s="44">
        <v>3101.4</v>
      </c>
      <c r="E21" s="46">
        <v>409.3</v>
      </c>
      <c r="F21" s="47">
        <v>1759.6</v>
      </c>
      <c r="G21" s="33">
        <f>C21*100/C7</f>
        <v>4.629951131993086</v>
      </c>
      <c r="H21" s="45">
        <v>5453.1</v>
      </c>
      <c r="I21" s="44">
        <v>3267</v>
      </c>
      <c r="J21" s="46">
        <v>434.6</v>
      </c>
      <c r="K21" s="47">
        <v>2186.1</v>
      </c>
      <c r="L21" s="33">
        <f>H21*100/H7</f>
        <v>4.3468418019333654</v>
      </c>
      <c r="M21" s="14">
        <f t="shared" si="0"/>
        <v>586.1000000000004</v>
      </c>
      <c r="N21" s="7"/>
      <c r="O21" s="7"/>
      <c r="P21" s="7"/>
      <c r="Q21" s="7"/>
    </row>
    <row r="22" spans="1:17" ht="52.5" customHeight="1" thickBot="1">
      <c r="A22" s="13">
        <v>2274</v>
      </c>
      <c r="B22" s="13" t="s">
        <v>9</v>
      </c>
      <c r="C22" s="45">
        <v>109.9</v>
      </c>
      <c r="D22" s="42">
        <v>75.5</v>
      </c>
      <c r="E22" s="46">
        <v>75.5</v>
      </c>
      <c r="F22" s="47">
        <v>34.4</v>
      </c>
      <c r="G22" s="33">
        <f>C22*100/C7</f>
        <v>0.10454728362565033</v>
      </c>
      <c r="H22" s="45">
        <v>203.9</v>
      </c>
      <c r="I22" s="42">
        <v>146.1</v>
      </c>
      <c r="J22" s="46">
        <v>146.1</v>
      </c>
      <c r="K22" s="47">
        <v>43</v>
      </c>
      <c r="L22" s="33">
        <f>H22*100/H7</f>
        <v>0.16253526313733713</v>
      </c>
      <c r="M22" s="14">
        <f t="shared" si="0"/>
        <v>94</v>
      </c>
      <c r="N22" s="7"/>
      <c r="O22" s="7"/>
      <c r="P22" s="7"/>
      <c r="Q22" s="7"/>
    </row>
    <row r="23" spans="1:17" ht="52.5" customHeight="1" thickBot="1">
      <c r="A23" s="13">
        <v>2275</v>
      </c>
      <c r="B23" s="13" t="s">
        <v>28</v>
      </c>
      <c r="C23" s="45">
        <v>214.1</v>
      </c>
      <c r="D23" s="42">
        <v>46.8</v>
      </c>
      <c r="E23" s="46">
        <v>3.2</v>
      </c>
      <c r="F23" s="47">
        <v>167.3</v>
      </c>
      <c r="G23" s="33"/>
      <c r="H23" s="45">
        <v>219.9</v>
      </c>
      <c r="I23" s="42">
        <v>128.8</v>
      </c>
      <c r="J23" s="46">
        <v>2.8</v>
      </c>
      <c r="K23" s="47">
        <v>91</v>
      </c>
      <c r="L23" s="33"/>
      <c r="M23" s="14">
        <f t="shared" si="0"/>
        <v>5.800000000000011</v>
      </c>
      <c r="N23" s="7"/>
      <c r="O23" s="7"/>
      <c r="P23" s="7"/>
      <c r="Q23" s="7"/>
    </row>
    <row r="24" spans="1:18" ht="50.25" customHeight="1" thickBot="1">
      <c r="A24" s="13">
        <v>2282</v>
      </c>
      <c r="B24" s="13" t="s">
        <v>10</v>
      </c>
      <c r="C24" s="45">
        <v>27.9</v>
      </c>
      <c r="D24" s="42">
        <v>27.9</v>
      </c>
      <c r="E24" s="46">
        <v>0.4</v>
      </c>
      <c r="F24" s="47"/>
      <c r="G24" s="28">
        <f>C24*100/C7</f>
        <v>0.02654112113881387</v>
      </c>
      <c r="H24" s="45">
        <v>102.3</v>
      </c>
      <c r="I24" s="42">
        <v>89.2</v>
      </c>
      <c r="J24" s="46">
        <v>1</v>
      </c>
      <c r="K24" s="47"/>
      <c r="L24" s="28">
        <f>H24*100/H7</f>
        <v>0.08154662785164095</v>
      </c>
      <c r="M24" s="14">
        <f aca="true" t="shared" si="1" ref="M24:M31">H24-C24</f>
        <v>74.4</v>
      </c>
      <c r="N24" s="7"/>
      <c r="O24" s="7"/>
      <c r="P24" s="10"/>
      <c r="Q24" s="10"/>
      <c r="R24" s="11"/>
    </row>
    <row r="25" spans="1:17" ht="19.5" customHeight="1" hidden="1" thickBot="1">
      <c r="A25" s="17"/>
      <c r="B25" s="17"/>
      <c r="C25" s="54"/>
      <c r="D25" s="42">
        <f>C25-E25-F25</f>
        <v>0</v>
      </c>
      <c r="E25" s="55"/>
      <c r="F25" s="56"/>
      <c r="G25" s="34"/>
      <c r="H25" s="54"/>
      <c r="I25" s="42">
        <f>H25-J25-K25</f>
        <v>0</v>
      </c>
      <c r="J25" s="55"/>
      <c r="K25" s="56"/>
      <c r="L25" s="34"/>
      <c r="M25" s="18">
        <f t="shared" si="1"/>
        <v>0</v>
      </c>
      <c r="N25" s="7"/>
      <c r="O25" s="7"/>
      <c r="P25" s="7"/>
      <c r="Q25" s="7"/>
    </row>
    <row r="26" spans="1:17" ht="36" customHeight="1" thickBot="1">
      <c r="A26" s="20">
        <v>2800</v>
      </c>
      <c r="B26" s="20" t="s">
        <v>11</v>
      </c>
      <c r="C26" s="51">
        <v>-18.9</v>
      </c>
      <c r="D26" s="42"/>
      <c r="E26" s="52"/>
      <c r="F26" s="53"/>
      <c r="G26" s="30">
        <f>C26*100/C7</f>
        <v>-0.01797946915855133</v>
      </c>
      <c r="H26" s="51">
        <v>68.3</v>
      </c>
      <c r="I26" s="42">
        <v>3.6</v>
      </c>
      <c r="J26" s="52"/>
      <c r="K26" s="53"/>
      <c r="L26" s="30">
        <f>H26*100/H7</f>
        <v>0.054444131791467024</v>
      </c>
      <c r="M26" s="14">
        <f t="shared" si="1"/>
        <v>87.19999999999999</v>
      </c>
      <c r="N26" s="7"/>
      <c r="O26" s="7"/>
      <c r="P26" s="7"/>
      <c r="Q26" s="7"/>
    </row>
    <row r="27" spans="1:17" ht="36" customHeight="1" thickBot="1">
      <c r="A27" s="22">
        <v>2720</v>
      </c>
      <c r="B27" s="22" t="s">
        <v>24</v>
      </c>
      <c r="C27" s="57"/>
      <c r="D27" s="42"/>
      <c r="E27" s="58"/>
      <c r="F27" s="59"/>
      <c r="G27" s="30">
        <f>C27*100/C7</f>
        <v>0</v>
      </c>
      <c r="H27" s="57"/>
      <c r="I27" s="42"/>
      <c r="J27" s="58"/>
      <c r="K27" s="59"/>
      <c r="L27" s="30">
        <f>H27*100/H7</f>
        <v>0</v>
      </c>
      <c r="M27" s="14">
        <f t="shared" si="1"/>
        <v>0</v>
      </c>
      <c r="N27" s="7"/>
      <c r="O27" s="7"/>
      <c r="P27" s="7"/>
      <c r="Q27" s="7"/>
    </row>
    <row r="28" spans="1:17" ht="48.75" customHeight="1" thickBot="1">
      <c r="A28" s="22">
        <v>2730</v>
      </c>
      <c r="B28" s="20" t="s">
        <v>25</v>
      </c>
      <c r="C28" s="57">
        <v>30.4</v>
      </c>
      <c r="D28" s="42"/>
      <c r="E28" s="58"/>
      <c r="F28" s="59"/>
      <c r="G28" s="30">
        <f>C28*100/C9</f>
        <v>0.03385180038127818</v>
      </c>
      <c r="H28" s="51">
        <v>64.4</v>
      </c>
      <c r="I28" s="42"/>
      <c r="J28" s="58"/>
      <c r="K28" s="59"/>
      <c r="L28" s="30">
        <f>H28*100/H9</f>
        <v>0.058844867932562335</v>
      </c>
      <c r="M28" s="14">
        <f t="shared" si="1"/>
        <v>34.00000000000001</v>
      </c>
      <c r="N28" s="7"/>
      <c r="O28" s="7"/>
      <c r="P28" s="7"/>
      <c r="Q28" s="7"/>
    </row>
    <row r="29" spans="1:17" ht="38.25" customHeight="1" thickBot="1">
      <c r="A29" s="21">
        <v>3000</v>
      </c>
      <c r="B29" s="22" t="s">
        <v>19</v>
      </c>
      <c r="C29" s="57">
        <f>C30+C33+C34+C32+C36+C31</f>
        <v>15316.699999999999</v>
      </c>
      <c r="D29" s="57">
        <f>D30+D33+D34+D32+D36+D31</f>
        <v>22.6</v>
      </c>
      <c r="E29" s="57">
        <f>E30+E33+E34+E32+E36</f>
        <v>0</v>
      </c>
      <c r="F29" s="57">
        <f>F30+F33+F34+F32+F36</f>
        <v>0</v>
      </c>
      <c r="G29" s="35"/>
      <c r="H29" s="57">
        <f>H30+H33+H34+H32+H36+H31+H35</f>
        <v>16009.400000000001</v>
      </c>
      <c r="I29" s="57">
        <f>I30+I33+I34+I32+I36+I31+I35</f>
        <v>1133.5</v>
      </c>
      <c r="J29" s="57">
        <f>J30+J33+J34+J32+J36</f>
        <v>0</v>
      </c>
      <c r="K29" s="57">
        <f>K30+K33+K34+K32+K36</f>
        <v>526.7</v>
      </c>
      <c r="L29" s="35"/>
      <c r="M29" s="14">
        <f t="shared" si="1"/>
        <v>692.7000000000025</v>
      </c>
      <c r="N29" s="7"/>
      <c r="O29" s="7"/>
      <c r="P29" s="7"/>
      <c r="Q29" s="7"/>
    </row>
    <row r="30" spans="1:17" ht="54" customHeight="1" thickBot="1">
      <c r="A30" s="21">
        <v>3110</v>
      </c>
      <c r="B30" s="22" t="s">
        <v>20</v>
      </c>
      <c r="C30" s="57">
        <v>1636.3</v>
      </c>
      <c r="D30" s="42"/>
      <c r="E30" s="58"/>
      <c r="F30" s="59"/>
      <c r="G30" s="29">
        <f>C30*100/C7</f>
        <v>1.556603459478177</v>
      </c>
      <c r="H30" s="57">
        <v>6596.8</v>
      </c>
      <c r="I30" s="42">
        <v>114.9</v>
      </c>
      <c r="J30" s="58"/>
      <c r="K30" s="59"/>
      <c r="L30" s="29">
        <f>H30*100/H7</f>
        <v>5.258521941463392</v>
      </c>
      <c r="M30" s="18">
        <f t="shared" si="1"/>
        <v>4960.5</v>
      </c>
      <c r="N30" s="7"/>
      <c r="O30" s="7"/>
      <c r="P30" s="7"/>
      <c r="Q30" s="7"/>
    </row>
    <row r="31" spans="1:17" ht="54" customHeight="1" thickBot="1">
      <c r="A31" s="21">
        <v>3122</v>
      </c>
      <c r="B31" s="22" t="s">
        <v>26</v>
      </c>
      <c r="C31" s="57">
        <v>13256.3</v>
      </c>
      <c r="D31" s="42"/>
      <c r="E31" s="58"/>
      <c r="F31" s="59"/>
      <c r="G31" s="29">
        <f>C31*100/C7</f>
        <v>12.610647460661587</v>
      </c>
      <c r="H31" s="57">
        <v>78.5</v>
      </c>
      <c r="I31" s="42">
        <v>78.5</v>
      </c>
      <c r="J31" s="58"/>
      <c r="K31" s="59"/>
      <c r="L31" s="29">
        <f>H31*100/H7</f>
        <v>0.0625748806095192</v>
      </c>
      <c r="M31" s="24">
        <f t="shared" si="1"/>
        <v>-13177.8</v>
      </c>
      <c r="N31" s="7"/>
      <c r="O31" s="7"/>
      <c r="P31" s="7"/>
      <c r="Q31" s="7"/>
    </row>
    <row r="32" spans="1:17" ht="54" customHeight="1" thickBot="1">
      <c r="A32" s="21">
        <v>3131</v>
      </c>
      <c r="B32" s="22" t="s">
        <v>29</v>
      </c>
      <c r="C32" s="57"/>
      <c r="D32" s="42">
        <f>C32-E32-F32</f>
        <v>0</v>
      </c>
      <c r="E32" s="58"/>
      <c r="F32" s="59"/>
      <c r="G32" s="29"/>
      <c r="H32" s="57">
        <v>1013.6</v>
      </c>
      <c r="I32" s="42"/>
      <c r="J32" s="58"/>
      <c r="K32" s="59">
        <v>168.2</v>
      </c>
      <c r="L32" s="29"/>
      <c r="M32" s="24"/>
      <c r="N32" s="7"/>
      <c r="O32" s="7"/>
      <c r="P32" s="7"/>
      <c r="Q32" s="7"/>
    </row>
    <row r="33" spans="1:13" ht="82.5" thickBot="1">
      <c r="A33" s="23">
        <v>3132</v>
      </c>
      <c r="B33" s="22" t="s">
        <v>21</v>
      </c>
      <c r="C33" s="45">
        <v>423.7</v>
      </c>
      <c r="D33" s="42">
        <v>22.6</v>
      </c>
      <c r="E33" s="46"/>
      <c r="F33" s="47"/>
      <c r="G33" s="28">
        <f>C33*100/C7</f>
        <v>0.40306354933747085</v>
      </c>
      <c r="H33" s="45">
        <v>6703.6</v>
      </c>
      <c r="I33" s="42"/>
      <c r="J33" s="46"/>
      <c r="K33" s="47"/>
      <c r="L33" s="28">
        <f>H33*100/H7</f>
        <v>5.343655664381821</v>
      </c>
      <c r="M33" s="14">
        <f>H33-C33</f>
        <v>6279.900000000001</v>
      </c>
    </row>
    <row r="34" spans="1:13" ht="55.5" customHeight="1" thickBot="1">
      <c r="A34" s="23">
        <v>3141</v>
      </c>
      <c r="B34" s="22" t="s">
        <v>27</v>
      </c>
      <c r="C34" s="45"/>
      <c r="D34" s="42">
        <f>C34-E34-F34</f>
        <v>0</v>
      </c>
      <c r="E34" s="46"/>
      <c r="F34" s="45"/>
      <c r="G34" s="28">
        <f>C34*100/C7</f>
        <v>0</v>
      </c>
      <c r="H34" s="45">
        <v>676.8</v>
      </c>
      <c r="I34" s="42"/>
      <c r="J34" s="46"/>
      <c r="K34" s="45">
        <v>358.5</v>
      </c>
      <c r="L34" s="28">
        <f>H34*100/H7</f>
        <v>0.5394990980448738</v>
      </c>
      <c r="M34" s="15">
        <f>H34-C34</f>
        <v>676.8</v>
      </c>
    </row>
    <row r="35" spans="1:13" ht="54.75" customHeight="1" thickBot="1">
      <c r="A35" s="23">
        <v>3142</v>
      </c>
      <c r="B35" s="22" t="s">
        <v>37</v>
      </c>
      <c r="C35" s="45"/>
      <c r="D35" s="42">
        <f>C35-E35-F35</f>
        <v>0</v>
      </c>
      <c r="E35" s="46"/>
      <c r="F35" s="47"/>
      <c r="G35" s="27">
        <f>C35*100/C12</f>
        <v>0</v>
      </c>
      <c r="H35" s="45">
        <v>940.1</v>
      </c>
      <c r="I35" s="42">
        <v>940.1</v>
      </c>
      <c r="J35" s="46"/>
      <c r="K35" s="47">
        <v>318.3</v>
      </c>
      <c r="L35" s="27">
        <f>H35*100/H12</f>
        <v>8.883366248688898</v>
      </c>
      <c r="M35" s="15">
        <f>H35-C35</f>
        <v>940.1</v>
      </c>
    </row>
    <row r="36" spans="1:13" ht="82.5" thickBot="1">
      <c r="A36" s="23">
        <v>3160</v>
      </c>
      <c r="B36" s="22" t="s">
        <v>33</v>
      </c>
      <c r="C36" s="45">
        <v>0.4</v>
      </c>
      <c r="D36" s="60"/>
      <c r="E36" s="46"/>
      <c r="F36" s="47"/>
      <c r="G36" s="28">
        <f>C36*100/C9</f>
        <v>0.00044541842606944963</v>
      </c>
      <c r="H36" s="45"/>
      <c r="I36" s="60"/>
      <c r="J36" s="46"/>
      <c r="K36" s="47"/>
      <c r="L36" s="28">
        <f>H36*100/H9</f>
        <v>0</v>
      </c>
      <c r="M36" s="15">
        <f>H36-C36</f>
        <v>-0.4</v>
      </c>
    </row>
    <row r="37" spans="12:13" ht="18.75">
      <c r="L37" s="4"/>
      <c r="M37" s="2"/>
    </row>
    <row r="38" spans="12:13" ht="18.75">
      <c r="L38" s="5"/>
      <c r="M38" s="3"/>
    </row>
    <row r="39" spans="12:13" ht="18.75">
      <c r="L39" s="5"/>
      <c r="M39" s="3"/>
    </row>
    <row r="40" spans="12:13" ht="18.75">
      <c r="L40" s="5"/>
      <c r="M40" s="3"/>
    </row>
    <row r="41" spans="12:13" ht="18.75">
      <c r="L41" s="5"/>
      <c r="M41" s="3"/>
    </row>
    <row r="42" spans="12:13" ht="18.75">
      <c r="L42" s="81"/>
      <c r="M42" s="2"/>
    </row>
    <row r="43" spans="12:13" ht="18.75">
      <c r="L43" s="81"/>
      <c r="M43" s="2"/>
    </row>
    <row r="44" spans="12:13" ht="18.75">
      <c r="L44" s="81"/>
      <c r="M44" s="3"/>
    </row>
    <row r="45" spans="12:13" ht="18.75">
      <c r="L45" s="81"/>
      <c r="M45" s="3"/>
    </row>
    <row r="46" spans="12:13" ht="18.75">
      <c r="L46" s="81"/>
      <c r="M46" s="3"/>
    </row>
    <row r="47" spans="12:13" ht="18.75">
      <c r="L47" s="4"/>
      <c r="M47" s="3"/>
    </row>
    <row r="48" spans="12:13" ht="18.75">
      <c r="L48" s="81"/>
      <c r="M48" s="2"/>
    </row>
    <row r="49" spans="12:13" ht="18.75">
      <c r="L49" s="81"/>
      <c r="M49" s="3"/>
    </row>
    <row r="50" spans="12:13" ht="18.75">
      <c r="L50" s="81"/>
      <c r="M50" s="3"/>
    </row>
    <row r="51" spans="12:13" ht="18.75">
      <c r="L51" s="81"/>
      <c r="M51" s="4"/>
    </row>
    <row r="52" spans="12:13" ht="18.75">
      <c r="L52" s="81"/>
      <c r="M52" s="5"/>
    </row>
    <row r="53" spans="12:13" ht="18.75">
      <c r="L53" s="81"/>
      <c r="M53" s="5"/>
    </row>
    <row r="54" spans="12:13" ht="18.75">
      <c r="L54" s="4"/>
      <c r="M54" s="2"/>
    </row>
    <row r="55" spans="12:13" ht="18.75">
      <c r="L55" s="5"/>
      <c r="M55" s="3"/>
    </row>
    <row r="56" spans="12:13" ht="18.75">
      <c r="L56" s="5"/>
      <c r="M56" s="3"/>
    </row>
    <row r="57" spans="12:13" ht="18.75">
      <c r="L57" s="5"/>
      <c r="M57" s="3"/>
    </row>
    <row r="58" spans="12:13" ht="18.75">
      <c r="L58" s="5"/>
      <c r="M58" s="3"/>
    </row>
    <row r="59" spans="12:13" ht="18.75">
      <c r="L59" s="6"/>
      <c r="M59" s="1"/>
    </row>
    <row r="60" spans="12:13" ht="12.75">
      <c r="L60" s="1"/>
      <c r="M60" s="1"/>
    </row>
    <row r="61" spans="12:13" ht="12.75">
      <c r="L61" s="1"/>
      <c r="M61" s="1"/>
    </row>
    <row r="62" spans="12:13" ht="12.75">
      <c r="L62" s="1"/>
      <c r="M62" s="1"/>
    </row>
    <row r="63" spans="12:13" ht="12.75">
      <c r="L63" s="1"/>
      <c r="M63" s="1"/>
    </row>
    <row r="64" spans="12:13" ht="12.75">
      <c r="L64" s="1"/>
      <c r="M64" s="1"/>
    </row>
    <row r="65" spans="12:13" ht="12.75">
      <c r="L65" s="1"/>
      <c r="M65" s="1"/>
    </row>
    <row r="66" spans="12:13" ht="12.75">
      <c r="L66" s="1"/>
      <c r="M66" s="1"/>
    </row>
    <row r="67" spans="12:13" ht="12.75">
      <c r="L67" s="1"/>
      <c r="M67" s="1"/>
    </row>
    <row r="68" spans="12:13" ht="12.75">
      <c r="L68" s="1"/>
      <c r="M68" s="1"/>
    </row>
    <row r="69" spans="12:13" ht="12.75">
      <c r="L69" s="1"/>
      <c r="M69" s="1"/>
    </row>
    <row r="70" spans="12:13" ht="12.75">
      <c r="L70" s="1"/>
      <c r="M70" s="1"/>
    </row>
    <row r="71" spans="12:13" ht="12.75">
      <c r="L71" s="1"/>
      <c r="M71" s="1"/>
    </row>
    <row r="72" spans="12:13" ht="12.75">
      <c r="L72" s="1"/>
      <c r="M72" s="1"/>
    </row>
    <row r="73" spans="12:13" ht="12.75">
      <c r="L73" s="1"/>
      <c r="M73" s="1"/>
    </row>
    <row r="74" spans="12:13" ht="12.75">
      <c r="L74" s="1"/>
      <c r="M74" s="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</sheetData>
  <sheetProtection/>
  <mergeCells count="28">
    <mergeCell ref="L5:L7"/>
    <mergeCell ref="M5:M7"/>
    <mergeCell ref="H7:H8"/>
    <mergeCell ref="F6:F7"/>
    <mergeCell ref="K6:K7"/>
    <mergeCell ref="G5:G7"/>
    <mergeCell ref="J6:J7"/>
    <mergeCell ref="I6:I7"/>
    <mergeCell ref="L42:L46"/>
    <mergeCell ref="L48:L50"/>
    <mergeCell ref="L51:L53"/>
    <mergeCell ref="A16:A17"/>
    <mergeCell ref="B16:B17"/>
    <mergeCell ref="L14:L15"/>
    <mergeCell ref="B2:Q2"/>
    <mergeCell ref="A3:O3"/>
    <mergeCell ref="G10:G11"/>
    <mergeCell ref="L10:L11"/>
    <mergeCell ref="A14:A15"/>
    <mergeCell ref="B14:B15"/>
    <mergeCell ref="G14:G15"/>
    <mergeCell ref="H5:K5"/>
    <mergeCell ref="C5:F5"/>
    <mergeCell ref="E6:E7"/>
    <mergeCell ref="A7:A8"/>
    <mergeCell ref="B7:B8"/>
    <mergeCell ref="C7:C8"/>
    <mergeCell ref="D6:D7"/>
  </mergeCells>
  <printOptions/>
  <pageMargins left="0.75" right="0.75" top="1" bottom="1" header="0.5" footer="0.5"/>
  <pageSetup horizontalDpi="600" verticalDpi="600" orientation="landscape" paperSize="9" scale="40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2023-02-09T13:04:57Z</cp:lastPrinted>
  <dcterms:created xsi:type="dcterms:W3CDTF">2016-03-22T06:32:39Z</dcterms:created>
  <dcterms:modified xsi:type="dcterms:W3CDTF">2024-02-09T09:03:20Z</dcterms:modified>
  <cp:category/>
  <cp:version/>
  <cp:contentType/>
  <cp:contentStatus/>
</cp:coreProperties>
</file>