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35" windowHeight="10545" activeTab="0"/>
  </bookViews>
  <sheets>
    <sheet name="таблица7" sheetId="1" r:id="rId1"/>
  </sheets>
  <definedNames>
    <definedName name="_xlnm.Print_Area" localSheetId="0">'таблица7'!$A$1:$L$84</definedName>
  </definedNames>
  <calcPr fullCalcOnLoad="1"/>
</workbook>
</file>

<file path=xl/sharedStrings.xml><?xml version="1.0" encoding="utf-8"?>
<sst xmlns="http://schemas.openxmlformats.org/spreadsheetml/2006/main" count="90" uniqueCount="80">
  <si>
    <t>Джерело надходження</t>
  </si>
  <si>
    <t>за підготовку фахівців на контрактній основі</t>
  </si>
  <si>
    <t>оренда приміщень</t>
  </si>
  <si>
    <t>гуртожитки</t>
  </si>
  <si>
    <t>інші</t>
  </si>
  <si>
    <t>Усього</t>
  </si>
  <si>
    <t>Статті витрат</t>
  </si>
  <si>
    <t>Заробітна плата</t>
  </si>
  <si>
    <t>Нарахування</t>
  </si>
  <si>
    <t>Стипендія</t>
  </si>
  <si>
    <t>Комунальні витрати,</t>
  </si>
  <si>
    <t>в т.ч.:</t>
  </si>
  <si>
    <t xml:space="preserve">             теплопостачання</t>
  </si>
  <si>
    <t xml:space="preserve">             водопостачання</t>
  </si>
  <si>
    <t xml:space="preserve">             електропостачання</t>
  </si>
  <si>
    <t xml:space="preserve">             газ</t>
  </si>
  <si>
    <t>Відрядження</t>
  </si>
  <si>
    <t>Обладнання «Темпус»</t>
  </si>
  <si>
    <t>Загальний фонд</t>
  </si>
  <si>
    <t>Спеціальний фонд</t>
  </si>
  <si>
    <t xml:space="preserve">плата за послуги </t>
  </si>
  <si>
    <t xml:space="preserve"> загальний фонд</t>
  </si>
  <si>
    <t xml:space="preserve"> спеціальний фонд</t>
  </si>
  <si>
    <t xml:space="preserve">   Інші послуги в т.ч.:</t>
  </si>
  <si>
    <t>Харчування студентам-сиротам,продукти харчування</t>
  </si>
  <si>
    <t>охорона</t>
  </si>
  <si>
    <t>програм.забезпечення</t>
  </si>
  <si>
    <t>вивіз сміття,утил.відходів</t>
  </si>
  <si>
    <t>оренда басейну,Інтуриста</t>
  </si>
  <si>
    <t>дератизація приміщень</t>
  </si>
  <si>
    <t>Одяг, літературу, матеріальна допомога студентам-сиротам</t>
  </si>
  <si>
    <t>обстеження будів.конструкцій</t>
  </si>
  <si>
    <t>оцінка противопож.стану</t>
  </si>
  <si>
    <t>техн.обслугов.вогнегасників</t>
  </si>
  <si>
    <t>забеспеч. збереження архивн.докум.</t>
  </si>
  <si>
    <t>участь у виставках</t>
  </si>
  <si>
    <t>рекламно-інформм.посл.</t>
  </si>
  <si>
    <t xml:space="preserve"> комп’ютерної та оргтехніки</t>
  </si>
  <si>
    <t>паливо</t>
  </si>
  <si>
    <t>література,періодика</t>
  </si>
  <si>
    <t>патенти</t>
  </si>
  <si>
    <t>різниця(+,-)</t>
  </si>
  <si>
    <t>канцтовари, папір,марки,конверти</t>
  </si>
  <si>
    <t>розробка та оформлення муз.виставки</t>
  </si>
  <si>
    <t>проведення тестування(Британ.Рада)</t>
  </si>
  <si>
    <t>стандарт., метрологія</t>
  </si>
  <si>
    <t>Інтернет</t>
  </si>
  <si>
    <t>ліцензування та акредитація</t>
  </si>
  <si>
    <t>прання білизни</t>
  </si>
  <si>
    <t>на військову підготовку студ.(прграм.офіц.запасу)</t>
  </si>
  <si>
    <t>проведення топограф. робіт</t>
  </si>
  <si>
    <t>Придбання матеріалів,обладнання та інвентарю</t>
  </si>
  <si>
    <t>тис.грн</t>
  </si>
  <si>
    <t>благодійні  внески, гранти та дарунки</t>
  </si>
  <si>
    <t>фінансові  доходи ( від депозитів)</t>
  </si>
  <si>
    <t>субвенції</t>
  </si>
  <si>
    <t>зв'язок</t>
  </si>
  <si>
    <t>матеріали на поточні та капітальни  ремонти</t>
  </si>
  <si>
    <t xml:space="preserve">                          Використання коштів  за касовими видатками</t>
  </si>
  <si>
    <t>поточн.ремонт а/м.,страхування а/м.</t>
  </si>
  <si>
    <t>автомобіль</t>
  </si>
  <si>
    <t>електровимер та випроб.ел.обл,тех.обслуг.ліфтів</t>
  </si>
  <si>
    <t>інвентар.об'єктів нерухом.</t>
  </si>
  <si>
    <t>капітальне будівництво,реконструкція</t>
  </si>
  <si>
    <t>відсотки від депозитів</t>
  </si>
  <si>
    <t>інші енергоносії</t>
  </si>
  <si>
    <t xml:space="preserve"> витратні матеріали , азот рідкий</t>
  </si>
  <si>
    <t>поточн. та капитал.ремонт , облад., т/мереж, повірка</t>
  </si>
  <si>
    <t>обладнання та інвентар, прилади</t>
  </si>
  <si>
    <t>меблі,проектори, матраци,стенди,жалюзи</t>
  </si>
  <si>
    <t>господарчі товари, миючі засоби, дерева,спор.одяг</t>
  </si>
  <si>
    <t xml:space="preserve"> залікові книжки,студентські квитки</t>
  </si>
  <si>
    <t>Анализ надходження та використання коштів 2019-2020 р.(КПК 2201160,2201190)</t>
  </si>
  <si>
    <t>благодійна допомога,гранти</t>
  </si>
  <si>
    <t>кондиціонери, холодильники, плита газ, водонагрівачі, фотоапарат, фотокамера, телевізор</t>
  </si>
  <si>
    <t>сувенірна продукция</t>
  </si>
  <si>
    <t>навчання з охорони праці,подвищ.кваліф.,мед.послуги</t>
  </si>
  <si>
    <t>консульт.послуги</t>
  </si>
  <si>
    <t>в т.ч.:відшкодування орендар.</t>
  </si>
  <si>
    <t>таблиця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</si>
</sst>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;[Red]0.0"/>
  </numFmts>
  <fonts count="3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sz val="22"/>
      <color indexed="8"/>
      <name val="Times New Roman"/>
      <family val="1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8" fontId="13" fillId="0" borderId="0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8" fontId="11" fillId="0" borderId="1" xfId="0" applyNumberFormat="1" applyFont="1" applyBorder="1" applyAlignment="1">
      <alignment horizontal="center" vertical="top" wrapText="1"/>
    </xf>
    <xf numFmtId="168" fontId="6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/>
    </xf>
    <xf numFmtId="168" fontId="6" fillId="0" borderId="5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168" fontId="6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168" fontId="19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168" fontId="18" fillId="0" borderId="1" xfId="0" applyNumberFormat="1" applyFont="1" applyBorder="1" applyAlignment="1">
      <alignment horizontal="center" vertical="top"/>
    </xf>
    <xf numFmtId="168" fontId="18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168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168" fontId="21" fillId="0" borderId="1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justify" vertical="top" wrapText="1"/>
    </xf>
    <xf numFmtId="0" fontId="20" fillId="0" borderId="7" xfId="0" applyFont="1" applyBorder="1" applyAlignment="1">
      <alignment horizontal="center" vertical="top" wrapText="1"/>
    </xf>
    <xf numFmtId="4" fontId="20" fillId="0" borderId="7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168" fontId="18" fillId="0" borderId="9" xfId="0" applyNumberFormat="1" applyFont="1" applyBorder="1" applyAlignment="1">
      <alignment horizontal="center" vertical="top" wrapText="1"/>
    </xf>
    <xf numFmtId="168" fontId="18" fillId="0" borderId="2" xfId="0" applyNumberFormat="1" applyFont="1" applyBorder="1" applyAlignment="1">
      <alignment horizontal="center"/>
    </xf>
    <xf numFmtId="168" fontId="18" fillId="0" borderId="6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68" fontId="18" fillId="0" borderId="10" xfId="0" applyNumberFormat="1" applyFont="1" applyBorder="1" applyAlignment="1">
      <alignment horizontal="center" vertical="top" wrapText="1"/>
    </xf>
    <xf numFmtId="168" fontId="22" fillId="0" borderId="2" xfId="0" applyNumberFormat="1" applyFont="1" applyBorder="1" applyAlignment="1">
      <alignment horizontal="center" vertical="top" wrapText="1"/>
    </xf>
    <xf numFmtId="168" fontId="21" fillId="0" borderId="10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top" wrapText="1"/>
    </xf>
    <xf numFmtId="169" fontId="20" fillId="0" borderId="11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wrapText="1"/>
    </xf>
    <xf numFmtId="168" fontId="18" fillId="0" borderId="1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center" vertical="justify" wrapText="1"/>
    </xf>
    <xf numFmtId="1" fontId="3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68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justify"/>
    </xf>
    <xf numFmtId="170" fontId="18" fillId="2" borderId="1" xfId="0" applyNumberFormat="1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center" vertical="top" wrapText="1"/>
    </xf>
    <xf numFmtId="168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168" fontId="19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 vertical="top"/>
    </xf>
    <xf numFmtId="170" fontId="18" fillId="2" borderId="6" xfId="0" applyNumberFormat="1" applyFont="1" applyFill="1" applyBorder="1" applyAlignment="1">
      <alignment horizontal="center" vertical="top" wrapText="1"/>
    </xf>
    <xf numFmtId="168" fontId="20" fillId="0" borderId="2" xfId="0" applyNumberFormat="1" applyFont="1" applyBorder="1" applyAlignment="1">
      <alignment horizontal="center" vertical="top" wrapText="1"/>
    </xf>
    <xf numFmtId="170" fontId="18" fillId="2" borderId="2" xfId="0" applyNumberFormat="1" applyFont="1" applyFill="1" applyBorder="1" applyAlignment="1">
      <alignment horizontal="center" vertical="top" wrapText="1"/>
    </xf>
    <xf numFmtId="168" fontId="11" fillId="0" borderId="2" xfId="0" applyNumberFormat="1" applyFont="1" applyBorder="1" applyAlignment="1">
      <alignment horizontal="center" vertical="top" wrapText="1"/>
    </xf>
    <xf numFmtId="168" fontId="6" fillId="0" borderId="2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wrapText="1"/>
    </xf>
    <xf numFmtId="168" fontId="6" fillId="0" borderId="5" xfId="0" applyNumberFormat="1" applyFont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168" fontId="6" fillId="0" borderId="5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wrapText="1"/>
    </xf>
    <xf numFmtId="168" fontId="18" fillId="0" borderId="3" xfId="0" applyNumberFormat="1" applyFont="1" applyBorder="1" applyAlignment="1">
      <alignment wrapText="1"/>
    </xf>
    <xf numFmtId="0" fontId="18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8" fillId="0" borderId="17" xfId="0" applyFont="1" applyBorder="1" applyAlignment="1">
      <alignment horizontal="center" vertical="top" wrapText="1"/>
    </xf>
    <xf numFmtId="168" fontId="11" fillId="0" borderId="18" xfId="0" applyNumberFormat="1" applyFont="1" applyBorder="1" applyAlignment="1">
      <alignment horizontal="center" vertical="top" wrapText="1"/>
    </xf>
    <xf numFmtId="168" fontId="11" fillId="0" borderId="4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169" fontId="22" fillId="0" borderId="11" xfId="0" applyNumberFormat="1" applyFont="1" applyBorder="1" applyAlignment="1">
      <alignment horizontal="center" vertical="top" wrapText="1"/>
    </xf>
    <xf numFmtId="4" fontId="22" fillId="0" borderId="7" xfId="0" applyNumberFormat="1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168" fontId="21" fillId="0" borderId="9" xfId="0" applyNumberFormat="1" applyFont="1" applyBorder="1" applyAlignment="1">
      <alignment horizontal="center" vertical="top" wrapText="1"/>
    </xf>
    <xf numFmtId="168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168" fontId="21" fillId="0" borderId="1" xfId="0" applyNumberFormat="1" applyFont="1" applyBorder="1" applyAlignment="1">
      <alignment horizontal="center" wrapText="1"/>
    </xf>
    <xf numFmtId="0" fontId="21" fillId="0" borderId="12" xfId="0" applyFont="1" applyBorder="1" applyAlignment="1">
      <alignment horizontal="center" vertical="justify" wrapText="1"/>
    </xf>
    <xf numFmtId="0" fontId="21" fillId="0" borderId="19" xfId="0" applyFont="1" applyBorder="1" applyAlignment="1">
      <alignment horizontal="center" vertical="justify" wrapText="1"/>
    </xf>
    <xf numFmtId="168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70" fontId="21" fillId="2" borderId="1" xfId="0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168" fontId="28" fillId="0" borderId="1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center" vertical="top" wrapText="1"/>
    </xf>
    <xf numFmtId="168" fontId="13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170" fontId="21" fillId="2" borderId="6" xfId="0" applyNumberFormat="1" applyFont="1" applyFill="1" applyBorder="1" applyAlignment="1">
      <alignment horizontal="center" vertical="top" wrapText="1"/>
    </xf>
    <xf numFmtId="168" fontId="12" fillId="0" borderId="3" xfId="0" applyNumberFormat="1" applyFont="1" applyFill="1" applyBorder="1" applyAlignment="1">
      <alignment horizontal="center" vertical="top" wrapText="1"/>
    </xf>
    <xf numFmtId="168" fontId="12" fillId="0" borderId="0" xfId="0" applyNumberFormat="1" applyFont="1" applyFill="1" applyBorder="1" applyAlignment="1">
      <alignment horizontal="center" vertical="top" wrapText="1"/>
    </xf>
    <xf numFmtId="168" fontId="12" fillId="0" borderId="3" xfId="0" applyNumberFormat="1" applyFont="1" applyBorder="1" applyAlignment="1">
      <alignment horizontal="center" vertical="top" wrapText="1"/>
    </xf>
    <xf numFmtId="168" fontId="21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0" fontId="21" fillId="2" borderId="2" xfId="0" applyNumberFormat="1" applyFont="1" applyFill="1" applyBorder="1" applyAlignment="1">
      <alignment horizontal="center" vertical="top" wrapText="1"/>
    </xf>
    <xf numFmtId="168" fontId="12" fillId="0" borderId="1" xfId="0" applyNumberFormat="1" applyFont="1" applyFill="1" applyBorder="1" applyAlignment="1">
      <alignment horizontal="center" vertical="top" wrapText="1"/>
    </xf>
    <xf numFmtId="168" fontId="12" fillId="0" borderId="5" xfId="0" applyNumberFormat="1" applyFont="1" applyFill="1" applyBorder="1" applyAlignment="1">
      <alignment horizontal="center" vertical="top" wrapText="1"/>
    </xf>
    <xf numFmtId="168" fontId="12" fillId="0" borderId="1" xfId="0" applyNumberFormat="1" applyFont="1" applyBorder="1" applyAlignment="1">
      <alignment horizontal="center" vertical="top" wrapText="1"/>
    </xf>
    <xf numFmtId="168" fontId="13" fillId="0" borderId="2" xfId="0" applyNumberFormat="1" applyFont="1" applyBorder="1" applyAlignment="1">
      <alignment horizontal="center" vertical="top" wrapText="1"/>
    </xf>
    <xf numFmtId="168" fontId="12" fillId="0" borderId="2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168" fontId="2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justify"/>
    </xf>
    <xf numFmtId="0" fontId="12" fillId="0" borderId="5" xfId="0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 vertical="justify"/>
    </xf>
    <xf numFmtId="168" fontId="12" fillId="0" borderId="1" xfId="0" applyNumberFormat="1" applyFont="1" applyBorder="1" applyAlignment="1">
      <alignment horizontal="center" vertical="top"/>
    </xf>
    <xf numFmtId="168" fontId="12" fillId="0" borderId="5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wrapText="1"/>
    </xf>
    <xf numFmtId="168" fontId="12" fillId="0" borderId="5" xfId="0" applyNumberFormat="1" applyFont="1" applyBorder="1" applyAlignment="1">
      <alignment horizontal="center" vertical="top" wrapText="1"/>
    </xf>
    <xf numFmtId="168" fontId="21" fillId="0" borderId="3" xfId="0" applyNumberFormat="1" applyFont="1" applyBorder="1" applyAlignment="1">
      <alignment wrapText="1"/>
    </xf>
    <xf numFmtId="0" fontId="21" fillId="0" borderId="17" xfId="0" applyFont="1" applyBorder="1" applyAlignment="1">
      <alignment horizontal="center" vertical="top" wrapText="1"/>
    </xf>
    <xf numFmtId="168" fontId="13" fillId="0" borderId="18" xfId="0" applyNumberFormat="1" applyFont="1" applyBorder="1" applyAlignment="1">
      <alignment horizontal="center" vertical="top" wrapText="1"/>
    </xf>
    <xf numFmtId="168" fontId="13" fillId="0" borderId="4" xfId="0" applyNumberFormat="1" applyFont="1" applyBorder="1" applyAlignment="1">
      <alignment horizontal="center" vertical="top" wrapText="1"/>
    </xf>
    <xf numFmtId="168" fontId="18" fillId="0" borderId="1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168" fontId="18" fillId="0" borderId="19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168" fontId="21" fillId="0" borderId="20" xfId="0" applyNumberFormat="1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168" fontId="18" fillId="0" borderId="5" xfId="0" applyNumberFormat="1" applyFont="1" applyBorder="1" applyAlignment="1">
      <alignment horizontal="center" vertical="top"/>
    </xf>
    <xf numFmtId="168" fontId="18" fillId="0" borderId="20" xfId="0" applyNumberFormat="1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168" fontId="18" fillId="0" borderId="24" xfId="0" applyNumberFormat="1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168" fontId="21" fillId="0" borderId="24" xfId="0" applyNumberFormat="1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0" borderId="5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168" fontId="21" fillId="0" borderId="5" xfId="0" applyNumberFormat="1" applyFont="1" applyBorder="1" applyAlignment="1">
      <alignment horizontal="center" vertical="top" wrapText="1"/>
    </xf>
    <xf numFmtId="168" fontId="18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SheetLayoutView="100" workbookViewId="0" topLeftCell="A1">
      <selection activeCell="K1" sqref="K1"/>
    </sheetView>
  </sheetViews>
  <sheetFormatPr defaultColWidth="9.00390625" defaultRowHeight="12.75"/>
  <cols>
    <col min="1" max="1" width="41.875" style="0" customWidth="1"/>
    <col min="2" max="2" width="19.125" style="0" customWidth="1"/>
    <col min="3" max="4" width="20.875" style="0" customWidth="1"/>
    <col min="5" max="5" width="14.875" style="0" customWidth="1"/>
    <col min="6" max="6" width="15.875" style="0" customWidth="1"/>
    <col min="7" max="8" width="15.375" style="0" customWidth="1"/>
    <col min="9" max="9" width="15.875" style="0" customWidth="1"/>
    <col min="10" max="10" width="17.875" style="0" customWidth="1"/>
    <col min="11" max="11" width="18.625" style="0" customWidth="1"/>
    <col min="12" max="12" width="21.125" style="0" customWidth="1"/>
  </cols>
  <sheetData>
    <row r="1" ht="25.5">
      <c r="K1" s="43" t="s">
        <v>79</v>
      </c>
    </row>
    <row r="3" spans="1:10" ht="33">
      <c r="A3" s="198" t="s">
        <v>72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27.75" thickBot="1">
      <c r="A4" s="57"/>
      <c r="B4" s="58"/>
      <c r="C4" s="58"/>
      <c r="D4" s="26" t="s">
        <v>52</v>
      </c>
      <c r="E4" s="26"/>
      <c r="F4" s="58"/>
      <c r="G4" s="58"/>
      <c r="H4" s="58"/>
      <c r="I4" s="58"/>
      <c r="J4" s="58"/>
    </row>
    <row r="5" spans="1:6" ht="23.25" thickBot="1">
      <c r="A5" s="16" t="s">
        <v>0</v>
      </c>
      <c r="B5" s="118">
        <v>2019</v>
      </c>
      <c r="C5" s="18">
        <v>2020</v>
      </c>
      <c r="D5" s="29" t="s">
        <v>41</v>
      </c>
      <c r="E5" s="97"/>
      <c r="F5" s="13"/>
    </row>
    <row r="6" spans="1:6" ht="27" thickBot="1">
      <c r="A6" s="88" t="s">
        <v>21</v>
      </c>
      <c r="B6" s="72">
        <v>208363</v>
      </c>
      <c r="C6" s="70">
        <v>242603.2</v>
      </c>
      <c r="D6" s="44">
        <f>C6-B6</f>
        <v>34240.20000000001</v>
      </c>
      <c r="E6" s="98"/>
      <c r="F6" s="9"/>
    </row>
    <row r="7" spans="1:6" ht="41.25" thickBot="1">
      <c r="A7" s="34" t="s">
        <v>1</v>
      </c>
      <c r="B7" s="119">
        <v>60158.3</v>
      </c>
      <c r="C7" s="64">
        <v>60066.6</v>
      </c>
      <c r="D7" s="46">
        <f>C7-B7</f>
        <v>-91.70000000000437</v>
      </c>
      <c r="E7" s="99"/>
      <c r="F7" s="14"/>
    </row>
    <row r="8" spans="1:6" ht="28.5" thickBot="1">
      <c r="A8" s="27" t="s">
        <v>2</v>
      </c>
      <c r="B8" s="120">
        <v>469</v>
      </c>
      <c r="C8" s="87">
        <v>448.9</v>
      </c>
      <c r="D8" s="46">
        <f>C8-B8</f>
        <v>-20.100000000000023</v>
      </c>
      <c r="E8" s="99"/>
      <c r="F8" s="14"/>
    </row>
    <row r="9" spans="1:6" ht="28.5" thickBot="1">
      <c r="A9" s="27" t="s">
        <v>3</v>
      </c>
      <c r="B9" s="120">
        <v>9681.7</v>
      </c>
      <c r="C9" s="87">
        <v>8191</v>
      </c>
      <c r="D9" s="46">
        <f aca="true" t="shared" si="0" ref="D9:D15">C9-B9</f>
        <v>-1490.7000000000007</v>
      </c>
      <c r="E9" s="99"/>
      <c r="F9" s="14"/>
    </row>
    <row r="10" spans="1:6" ht="27" thickBot="1">
      <c r="A10" s="27" t="s">
        <v>4</v>
      </c>
      <c r="B10" s="121">
        <v>38.8</v>
      </c>
      <c r="C10" s="65">
        <v>8.7</v>
      </c>
      <c r="D10" s="46">
        <f t="shared" si="0"/>
        <v>-30.099999999999998</v>
      </c>
      <c r="E10" s="99"/>
      <c r="F10" s="14"/>
    </row>
    <row r="11" spans="1:6" ht="41.25" thickBot="1">
      <c r="A11" s="89" t="s">
        <v>53</v>
      </c>
      <c r="B11" s="122">
        <v>4129.6</v>
      </c>
      <c r="C11" s="77">
        <v>21273.1</v>
      </c>
      <c r="D11" s="46">
        <f t="shared" si="0"/>
        <v>17143.5</v>
      </c>
      <c r="E11" s="99"/>
      <c r="F11" s="14"/>
    </row>
    <row r="12" spans="1:6" ht="41.25" thickBot="1">
      <c r="A12" s="90" t="s">
        <v>54</v>
      </c>
      <c r="B12" s="123">
        <v>2834.6</v>
      </c>
      <c r="C12" s="63">
        <v>2186.3</v>
      </c>
      <c r="D12" s="46">
        <f t="shared" si="0"/>
        <v>-648.2999999999997</v>
      </c>
      <c r="E12" s="99"/>
      <c r="F12" s="14"/>
    </row>
    <row r="13" spans="1:6" ht="27" thickBot="1">
      <c r="A13" s="91" t="s">
        <v>55</v>
      </c>
      <c r="B13" s="124">
        <v>674</v>
      </c>
      <c r="C13" s="62">
        <v>896</v>
      </c>
      <c r="D13" s="46">
        <f t="shared" si="0"/>
        <v>222</v>
      </c>
      <c r="E13" s="99"/>
      <c r="F13" s="14"/>
    </row>
    <row r="14" spans="1:6" ht="27" thickBot="1">
      <c r="A14" s="88" t="s">
        <v>22</v>
      </c>
      <c r="B14" s="125">
        <f>SUM(B7:B13)</f>
        <v>77986.00000000001</v>
      </c>
      <c r="C14" s="66">
        <f>SUM(C7:C13)</f>
        <v>93070.59999999999</v>
      </c>
      <c r="D14" s="46">
        <f t="shared" si="0"/>
        <v>15084.599999999977</v>
      </c>
      <c r="E14" s="99"/>
      <c r="F14" s="8"/>
    </row>
    <row r="15" spans="1:6" ht="27" thickBot="1">
      <c r="A15" s="92" t="s">
        <v>5</v>
      </c>
      <c r="B15" s="126">
        <f>B6+B14</f>
        <v>286349</v>
      </c>
      <c r="C15" s="67">
        <f>C6+C14</f>
        <v>335673.8</v>
      </c>
      <c r="D15" s="46">
        <f t="shared" si="0"/>
        <v>49324.79999999999</v>
      </c>
      <c r="E15" s="99"/>
      <c r="F15" s="15"/>
    </row>
    <row r="16" ht="18.75">
      <c r="A16" s="1"/>
    </row>
    <row r="17" spans="1:12" ht="27.75" thickBot="1">
      <c r="A17" s="210" t="s">
        <v>58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6" t="s">
        <v>52</v>
      </c>
    </row>
    <row r="18" spans="1:12" ht="18.75" thickBot="1">
      <c r="A18" s="208" t="s">
        <v>6</v>
      </c>
      <c r="B18" s="200" t="s">
        <v>18</v>
      </c>
      <c r="C18" s="202"/>
      <c r="D18" s="200" t="s">
        <v>19</v>
      </c>
      <c r="E18" s="201"/>
      <c r="F18" s="201"/>
      <c r="G18" s="201"/>
      <c r="H18" s="201"/>
      <c r="I18" s="202"/>
      <c r="J18" s="207" t="s">
        <v>5</v>
      </c>
      <c r="K18" s="202"/>
      <c r="L18" s="178" t="s">
        <v>41</v>
      </c>
    </row>
    <row r="19" spans="1:12" ht="19.5" thickBot="1">
      <c r="A19" s="213"/>
      <c r="B19" s="208">
        <v>2019</v>
      </c>
      <c r="C19" s="208">
        <v>2020</v>
      </c>
      <c r="D19" s="203">
        <v>2019</v>
      </c>
      <c r="E19" s="203"/>
      <c r="F19" s="204"/>
      <c r="G19" s="205">
        <v>2020</v>
      </c>
      <c r="H19" s="203"/>
      <c r="I19" s="206"/>
      <c r="J19" s="208">
        <v>2019</v>
      </c>
      <c r="K19" s="208">
        <v>2020</v>
      </c>
      <c r="L19" s="179"/>
    </row>
    <row r="20" spans="1:12" ht="26.25" thickBot="1">
      <c r="A20" s="213"/>
      <c r="B20" s="214"/>
      <c r="C20" s="214"/>
      <c r="D20" s="73" t="s">
        <v>20</v>
      </c>
      <c r="E20" s="73" t="s">
        <v>64</v>
      </c>
      <c r="F20" s="30" t="s">
        <v>73</v>
      </c>
      <c r="G20" s="73" t="s">
        <v>20</v>
      </c>
      <c r="H20" s="73" t="s">
        <v>64</v>
      </c>
      <c r="I20" s="30" t="s">
        <v>73</v>
      </c>
      <c r="J20" s="209"/>
      <c r="K20" s="209"/>
      <c r="L20" s="180"/>
    </row>
    <row r="21" spans="1:12" ht="27" thickBot="1">
      <c r="A21" s="59" t="s">
        <v>7</v>
      </c>
      <c r="B21" s="171">
        <v>119709</v>
      </c>
      <c r="C21" s="109">
        <v>142769.2</v>
      </c>
      <c r="D21" s="140">
        <v>42181.5</v>
      </c>
      <c r="E21" s="151"/>
      <c r="F21" s="71">
        <v>82.9</v>
      </c>
      <c r="G21" s="48">
        <v>51683.2</v>
      </c>
      <c r="H21" s="105"/>
      <c r="I21" s="101">
        <v>197</v>
      </c>
      <c r="J21" s="126">
        <f>B21+D21+F21+E21</f>
        <v>161973.4</v>
      </c>
      <c r="K21" s="47">
        <f>C21+G21+I21+H21</f>
        <v>194649.40000000002</v>
      </c>
      <c r="L21" s="47">
        <f aca="true" t="shared" si="1" ref="L21:L27">K21-J21</f>
        <v>32676.00000000003</v>
      </c>
    </row>
    <row r="22" spans="1:12" ht="27" thickBot="1">
      <c r="A22" s="59" t="s">
        <v>8</v>
      </c>
      <c r="B22" s="128">
        <v>26104.5</v>
      </c>
      <c r="C22" s="78">
        <v>31408.8</v>
      </c>
      <c r="D22" s="173">
        <v>9069</v>
      </c>
      <c r="E22" s="127">
        <v>3.4</v>
      </c>
      <c r="F22" s="71">
        <v>17.9</v>
      </c>
      <c r="G22" s="110">
        <v>10949</v>
      </c>
      <c r="H22" s="75"/>
      <c r="I22" s="101">
        <v>43.4</v>
      </c>
      <c r="J22" s="161">
        <f>B22+D22+F22</f>
        <v>35191.4</v>
      </c>
      <c r="K22" s="47">
        <f>C22+G22+I22+H22</f>
        <v>42401.200000000004</v>
      </c>
      <c r="L22" s="47">
        <f t="shared" si="1"/>
        <v>7209.800000000003</v>
      </c>
    </row>
    <row r="23" spans="1:13" ht="27" thickBot="1">
      <c r="A23" s="59" t="s">
        <v>9</v>
      </c>
      <c r="B23" s="129">
        <v>42472.7</v>
      </c>
      <c r="C23" s="79">
        <v>40258.8</v>
      </c>
      <c r="D23" s="141"/>
      <c r="E23" s="69"/>
      <c r="F23" s="119">
        <v>1114.7</v>
      </c>
      <c r="G23" s="51"/>
      <c r="H23" s="45">
        <v>23.7</v>
      </c>
      <c r="I23" s="64">
        <v>3464.2</v>
      </c>
      <c r="J23" s="161">
        <f>B23+D23+F23</f>
        <v>43587.399999999994</v>
      </c>
      <c r="K23" s="47">
        <f>C23+G23+I23+H23</f>
        <v>43746.7</v>
      </c>
      <c r="L23" s="47">
        <f t="shared" si="1"/>
        <v>159.3000000000029</v>
      </c>
      <c r="M23" s="22"/>
    </row>
    <row r="24" spans="1:13" ht="68.25" thickBot="1">
      <c r="A24" s="59" t="s">
        <v>24</v>
      </c>
      <c r="B24" s="130">
        <v>3811.7</v>
      </c>
      <c r="C24" s="80">
        <v>3990.4</v>
      </c>
      <c r="D24" s="141"/>
      <c r="E24" s="69"/>
      <c r="F24" s="119"/>
      <c r="G24" s="51"/>
      <c r="H24" s="45"/>
      <c r="I24" s="64"/>
      <c r="J24" s="162">
        <f>B24+D24+F24</f>
        <v>3811.7</v>
      </c>
      <c r="K24" s="52">
        <f>C24+G24+I24+H24</f>
        <v>3990.4</v>
      </c>
      <c r="L24" s="46">
        <f t="shared" si="1"/>
        <v>178.70000000000027</v>
      </c>
      <c r="M24" s="21"/>
    </row>
    <row r="25" spans="1:14" ht="68.25" thickBot="1">
      <c r="A25" s="59" t="s">
        <v>30</v>
      </c>
      <c r="B25" s="131">
        <v>1238.85</v>
      </c>
      <c r="C25" s="117">
        <v>1440.2</v>
      </c>
      <c r="D25" s="141"/>
      <c r="E25" s="69"/>
      <c r="F25" s="71">
        <v>3.4</v>
      </c>
      <c r="G25" s="51"/>
      <c r="H25" s="45"/>
      <c r="I25" s="101"/>
      <c r="J25" s="163">
        <f>B25+D25+F25</f>
        <v>1242.25</v>
      </c>
      <c r="K25" s="52">
        <f>C25+G25+I25</f>
        <v>1440.2</v>
      </c>
      <c r="L25" s="46">
        <f t="shared" si="1"/>
        <v>197.95000000000005</v>
      </c>
      <c r="M25" s="21"/>
      <c r="N25" s="25"/>
    </row>
    <row r="26" spans="1:12" ht="27" thickBot="1">
      <c r="A26" s="59" t="s">
        <v>16</v>
      </c>
      <c r="B26" s="127">
        <v>95.7</v>
      </c>
      <c r="C26" s="75">
        <v>91.4</v>
      </c>
      <c r="D26" s="174">
        <v>734.4</v>
      </c>
      <c r="E26" s="138">
        <v>371.8</v>
      </c>
      <c r="F26" s="139">
        <v>295.3</v>
      </c>
      <c r="G26" s="113">
        <v>122.1</v>
      </c>
      <c r="H26" s="177">
        <v>4</v>
      </c>
      <c r="I26" s="111"/>
      <c r="J26" s="126">
        <f>B26+D26+F26+E26</f>
        <v>1497.2</v>
      </c>
      <c r="K26" s="49">
        <f>C26+G26+I26+H26</f>
        <v>217.5</v>
      </c>
      <c r="L26" s="47">
        <f t="shared" si="1"/>
        <v>-1279.7</v>
      </c>
    </row>
    <row r="27" spans="1:16" ht="22.5" customHeight="1">
      <c r="A27" s="60" t="s">
        <v>10</v>
      </c>
      <c r="B27" s="215">
        <f>B29+B31+B33+B35+B36</f>
        <v>3692</v>
      </c>
      <c r="C27" s="216">
        <f>C29+C31+C33+C35+C36</f>
        <v>4243.500000000001</v>
      </c>
      <c r="D27" s="183">
        <f>D29+D31+D33+D35+D36</f>
        <v>10913.6</v>
      </c>
      <c r="E27" s="196">
        <f>E29+E31+E33+E35+E36</f>
        <v>6.7</v>
      </c>
      <c r="F27" s="185"/>
      <c r="G27" s="190">
        <f>G29+G31+G33+G35+G36</f>
        <v>9019.7</v>
      </c>
      <c r="H27" s="194">
        <f>H29+H31+H33+H35+H36</f>
        <v>0</v>
      </c>
      <c r="I27" s="192"/>
      <c r="J27" s="187">
        <f>B27+D27</f>
        <v>14605.6</v>
      </c>
      <c r="K27" s="189">
        <f>C27+G27+H27</f>
        <v>13263.2</v>
      </c>
      <c r="L27" s="181">
        <f t="shared" si="1"/>
        <v>-1342.3999999999996</v>
      </c>
      <c r="M27" s="21"/>
      <c r="N27" s="25"/>
      <c r="O27" s="25"/>
      <c r="P27" s="25"/>
    </row>
    <row r="28" spans="1:14" ht="21" customHeight="1" thickBot="1">
      <c r="A28" s="28" t="s">
        <v>11</v>
      </c>
      <c r="B28" s="215"/>
      <c r="C28" s="216"/>
      <c r="D28" s="184"/>
      <c r="E28" s="197"/>
      <c r="F28" s="186"/>
      <c r="G28" s="191"/>
      <c r="H28" s="195"/>
      <c r="I28" s="193"/>
      <c r="J28" s="188"/>
      <c r="K28" s="189"/>
      <c r="L28" s="182"/>
      <c r="M28" s="21"/>
      <c r="N28" s="25"/>
    </row>
    <row r="29" spans="1:14" ht="27" thickBot="1">
      <c r="A29" s="34" t="s">
        <v>12</v>
      </c>
      <c r="B29" s="129">
        <v>1757.7</v>
      </c>
      <c r="C29" s="79">
        <v>2364.9</v>
      </c>
      <c r="D29" s="175">
        <v>5572.8</v>
      </c>
      <c r="E29" s="176"/>
      <c r="F29" s="152"/>
      <c r="G29" s="114">
        <v>4686.5</v>
      </c>
      <c r="H29" s="115"/>
      <c r="I29" s="116"/>
      <c r="J29" s="164">
        <f aca="true" t="shared" si="2" ref="J29:J35">B29+D29</f>
        <v>7330.5</v>
      </c>
      <c r="K29" s="19">
        <f aca="true" t="shared" si="3" ref="K29:K35">C29+G29</f>
        <v>7051.4</v>
      </c>
      <c r="L29" s="19">
        <f aca="true" t="shared" si="4" ref="L29:L34">K29-J29</f>
        <v>-279.10000000000036</v>
      </c>
      <c r="M29" s="21"/>
      <c r="N29" s="25"/>
    </row>
    <row r="30" spans="1:14" ht="41.25" thickBot="1">
      <c r="A30" s="34" t="s">
        <v>78</v>
      </c>
      <c r="B30" s="132"/>
      <c r="C30" s="32"/>
      <c r="D30" s="142">
        <v>43.5</v>
      </c>
      <c r="E30" s="132"/>
      <c r="F30" s="153"/>
      <c r="G30" s="39">
        <v>57.4</v>
      </c>
      <c r="H30" s="32"/>
      <c r="I30" s="18"/>
      <c r="J30" s="164">
        <f t="shared" si="2"/>
        <v>43.5</v>
      </c>
      <c r="K30" s="19">
        <f t="shared" si="3"/>
        <v>57.4</v>
      </c>
      <c r="L30" s="19">
        <f t="shared" si="4"/>
        <v>13.899999999999999</v>
      </c>
      <c r="M30" s="21"/>
      <c r="N30" s="25"/>
    </row>
    <row r="31" spans="1:13" ht="27" thickBot="1">
      <c r="A31" s="34" t="s">
        <v>13</v>
      </c>
      <c r="B31" s="129">
        <v>112</v>
      </c>
      <c r="C31" s="79">
        <v>229.8</v>
      </c>
      <c r="D31" s="142">
        <v>1830</v>
      </c>
      <c r="E31" s="132">
        <v>6.7</v>
      </c>
      <c r="F31" s="153"/>
      <c r="G31" s="39">
        <v>1901.1</v>
      </c>
      <c r="H31" s="32"/>
      <c r="I31" s="18"/>
      <c r="J31" s="164">
        <f t="shared" si="2"/>
        <v>1942</v>
      </c>
      <c r="K31" s="19">
        <f>C31+G31+H31</f>
        <v>2130.9</v>
      </c>
      <c r="L31" s="19">
        <f t="shared" si="4"/>
        <v>188.9000000000001</v>
      </c>
      <c r="M31" s="21"/>
    </row>
    <row r="32" spans="1:13" ht="41.25" thickBot="1">
      <c r="A32" s="34" t="s">
        <v>78</v>
      </c>
      <c r="B32" s="133"/>
      <c r="C32" s="31"/>
      <c r="D32" s="143">
        <v>16</v>
      </c>
      <c r="E32" s="133"/>
      <c r="F32" s="153"/>
      <c r="G32" s="40">
        <v>21.2</v>
      </c>
      <c r="H32" s="31"/>
      <c r="I32" s="18"/>
      <c r="J32" s="164">
        <f t="shared" si="2"/>
        <v>16</v>
      </c>
      <c r="K32" s="19">
        <f t="shared" si="3"/>
        <v>21.2</v>
      </c>
      <c r="L32" s="19">
        <f t="shared" si="4"/>
        <v>5.199999999999999</v>
      </c>
      <c r="M32" s="21"/>
    </row>
    <row r="33" spans="1:12" ht="27" thickBot="1">
      <c r="A33" s="34" t="s">
        <v>14</v>
      </c>
      <c r="B33" s="127">
        <v>1760.3</v>
      </c>
      <c r="C33" s="75">
        <v>1563.2</v>
      </c>
      <c r="D33" s="143">
        <v>3129.3</v>
      </c>
      <c r="E33" s="133"/>
      <c r="F33" s="153"/>
      <c r="G33" s="40">
        <v>2050.9</v>
      </c>
      <c r="H33" s="31"/>
      <c r="I33" s="18"/>
      <c r="J33" s="164">
        <f t="shared" si="2"/>
        <v>4889.6</v>
      </c>
      <c r="K33" s="19">
        <f t="shared" si="3"/>
        <v>3614.1000000000004</v>
      </c>
      <c r="L33" s="19">
        <f t="shared" si="4"/>
        <v>-1275.5</v>
      </c>
    </row>
    <row r="34" spans="1:12" ht="41.25" thickBot="1">
      <c r="A34" s="34" t="s">
        <v>78</v>
      </c>
      <c r="B34" s="133"/>
      <c r="C34" s="31"/>
      <c r="D34" s="143">
        <v>212.5</v>
      </c>
      <c r="E34" s="133"/>
      <c r="F34" s="153"/>
      <c r="G34" s="40">
        <v>139.4</v>
      </c>
      <c r="H34" s="31"/>
      <c r="I34" s="18"/>
      <c r="J34" s="165">
        <f t="shared" si="2"/>
        <v>212.5</v>
      </c>
      <c r="K34" s="85">
        <f t="shared" si="3"/>
        <v>139.4</v>
      </c>
      <c r="L34" s="85">
        <f t="shared" si="4"/>
        <v>-73.1</v>
      </c>
    </row>
    <row r="35" spans="1:14" ht="20.25">
      <c r="A35" s="28" t="s">
        <v>15</v>
      </c>
      <c r="B35" s="134"/>
      <c r="C35" s="36"/>
      <c r="D35" s="144">
        <v>139.8</v>
      </c>
      <c r="E35" s="134"/>
      <c r="F35" s="154"/>
      <c r="G35" s="35">
        <v>105.6</v>
      </c>
      <c r="H35" s="36"/>
      <c r="I35" s="74"/>
      <c r="J35" s="166">
        <f t="shared" si="2"/>
        <v>139.8</v>
      </c>
      <c r="K35" s="38">
        <f t="shared" si="3"/>
        <v>105.6</v>
      </c>
      <c r="L35" s="38">
        <f aca="true" t="shared" si="5" ref="L35:L83">K35-J35</f>
        <v>-34.20000000000002</v>
      </c>
      <c r="M35" s="21"/>
      <c r="N35" s="25"/>
    </row>
    <row r="36" spans="1:14" ht="21" thickBot="1">
      <c r="A36" s="28" t="s">
        <v>65</v>
      </c>
      <c r="B36" s="172">
        <v>62</v>
      </c>
      <c r="C36" s="106">
        <v>85.6</v>
      </c>
      <c r="D36" s="144">
        <v>241.7</v>
      </c>
      <c r="E36" s="134"/>
      <c r="F36" s="154"/>
      <c r="G36" s="35">
        <v>275.6</v>
      </c>
      <c r="H36" s="36"/>
      <c r="I36" s="74"/>
      <c r="J36" s="166"/>
      <c r="K36" s="38"/>
      <c r="L36" s="38"/>
      <c r="M36" s="21"/>
      <c r="N36" s="25"/>
    </row>
    <row r="37" spans="1:13" ht="27" thickBot="1">
      <c r="A37" s="59" t="s">
        <v>23</v>
      </c>
      <c r="B37" s="135">
        <f>B38+B39+B40+B41+B42+B43+B44+B45+B46+B47+B49+B50+B51+B64+B52+B53+B54+B55+B48</f>
        <v>5377.599999999999</v>
      </c>
      <c r="C37" s="86">
        <f>C38+C39+C40+C41+C42+C43+C44+C45+C46+C47+C49+C50+C51+C64+C52+C53+C54+C55+C48</f>
        <v>10063.4</v>
      </c>
      <c r="D37" s="145">
        <f>D38+D39+D41+D42+D43+D44+D45+D46+D47+D49+D50+D48+D51+D52+D53+D54+D55+D56+D57+D58+D62+D64</f>
        <v>1632.1999999999998</v>
      </c>
      <c r="E37" s="135">
        <f>E38+E39+E40+E41+E42+E43+E44+E45+E46+E47+E49+E50+E51+E64+E52+E53+E54+E55+E48+E58</f>
        <v>525.4</v>
      </c>
      <c r="F37" s="155">
        <f>F38+F39+F40+F41+F42+F43+F44+F45+F46+F47+F49+F50+F51+F64+F52+F53+F54+F55+F48</f>
        <v>287.7</v>
      </c>
      <c r="G37" s="100">
        <f>G38+G39+G41+G42+G43+G44+G45+G46+G47+G49+G50+G48+G51+G52+G53+G54+G55+G56+G57+G58+G62+G64</f>
        <v>1020.9000000000001</v>
      </c>
      <c r="H37" s="86">
        <f>H38+H39+H40+H41+H42+H43+H44+H45+H46+H47+H49+H50+H51+H64+H52+H53+H54+H55+H48+H58+H56</f>
        <v>628.2</v>
      </c>
      <c r="I37" s="102">
        <f>I38+I39+I40+I41+I42+I43+I44+I45+I46+I47+I49+I50+I51+I64+I52+I53+I54+I55+I48+I59</f>
        <v>58.7</v>
      </c>
      <c r="J37" s="126">
        <f>B37+D37+F37+E37</f>
        <v>7822.899999999999</v>
      </c>
      <c r="K37" s="47">
        <f>C37+G37+I37+H37</f>
        <v>11771.2</v>
      </c>
      <c r="L37" s="47">
        <f t="shared" si="5"/>
        <v>3948.300000000002</v>
      </c>
      <c r="M37" s="21"/>
    </row>
    <row r="38" spans="1:14" ht="21" thickBot="1">
      <c r="A38" s="34" t="s">
        <v>56</v>
      </c>
      <c r="B38" s="133">
        <v>100.3</v>
      </c>
      <c r="C38" s="31">
        <v>93.8</v>
      </c>
      <c r="D38" s="146">
        <v>23.2</v>
      </c>
      <c r="E38" s="156"/>
      <c r="F38" s="153"/>
      <c r="G38" s="95">
        <v>44.7</v>
      </c>
      <c r="H38" s="107"/>
      <c r="I38" s="18"/>
      <c r="J38" s="167">
        <f aca="true" t="shared" si="6" ref="J38:J83">B38+D38+F38</f>
        <v>123.5</v>
      </c>
      <c r="K38" s="19">
        <f aca="true" t="shared" si="7" ref="K38:K83">C38+G38+I38</f>
        <v>138.5</v>
      </c>
      <c r="L38" s="19">
        <f t="shared" si="5"/>
        <v>15</v>
      </c>
      <c r="N38" s="25"/>
    </row>
    <row r="39" spans="1:12" ht="21" thickBot="1">
      <c r="A39" s="34" t="s">
        <v>45</v>
      </c>
      <c r="B39" s="133">
        <v>22.7</v>
      </c>
      <c r="C39" s="31">
        <v>24</v>
      </c>
      <c r="D39" s="146">
        <v>2.9</v>
      </c>
      <c r="E39" s="156"/>
      <c r="F39" s="153"/>
      <c r="G39" s="95"/>
      <c r="H39" s="107"/>
      <c r="I39" s="18"/>
      <c r="J39" s="167">
        <f t="shared" si="6"/>
        <v>25.599999999999998</v>
      </c>
      <c r="K39" s="19">
        <f t="shared" si="7"/>
        <v>24</v>
      </c>
      <c r="L39" s="19">
        <f t="shared" si="5"/>
        <v>-1.5999999999999979</v>
      </c>
    </row>
    <row r="40" spans="1:14" ht="21" thickBot="1">
      <c r="A40" s="34" t="s">
        <v>46</v>
      </c>
      <c r="B40" s="133">
        <v>95.6</v>
      </c>
      <c r="C40" s="31">
        <v>102.3</v>
      </c>
      <c r="D40" s="146"/>
      <c r="E40" s="156"/>
      <c r="F40" s="153"/>
      <c r="G40" s="95"/>
      <c r="H40" s="107"/>
      <c r="I40" s="18"/>
      <c r="J40" s="167">
        <f t="shared" si="6"/>
        <v>95.6</v>
      </c>
      <c r="K40" s="19">
        <f t="shared" si="7"/>
        <v>102.3</v>
      </c>
      <c r="L40" s="19">
        <f t="shared" si="5"/>
        <v>6.700000000000003</v>
      </c>
      <c r="M40" s="22"/>
      <c r="N40" s="20"/>
    </row>
    <row r="41" spans="1:14" ht="21" thickBot="1">
      <c r="A41" s="34" t="s">
        <v>25</v>
      </c>
      <c r="B41" s="132">
        <v>33.7</v>
      </c>
      <c r="C41" s="32">
        <v>47</v>
      </c>
      <c r="D41" s="146">
        <v>64.1</v>
      </c>
      <c r="E41" s="156"/>
      <c r="F41" s="153"/>
      <c r="G41" s="95">
        <v>34.1</v>
      </c>
      <c r="H41" s="107"/>
      <c r="I41" s="18"/>
      <c r="J41" s="167">
        <f t="shared" si="6"/>
        <v>97.8</v>
      </c>
      <c r="K41" s="19">
        <f t="shared" si="7"/>
        <v>81.1</v>
      </c>
      <c r="L41" s="19">
        <f t="shared" si="5"/>
        <v>-16.700000000000003</v>
      </c>
      <c r="M41" s="21"/>
      <c r="N41" s="21"/>
    </row>
    <row r="42" spans="1:14" ht="23.25" customHeight="1" thickBot="1">
      <c r="A42" s="34" t="s">
        <v>27</v>
      </c>
      <c r="B42" s="132">
        <v>165.7</v>
      </c>
      <c r="C42" s="32">
        <v>83.2</v>
      </c>
      <c r="D42" s="146">
        <v>36.1</v>
      </c>
      <c r="E42" s="156"/>
      <c r="F42" s="153"/>
      <c r="G42" s="95">
        <v>34.7</v>
      </c>
      <c r="H42" s="107"/>
      <c r="I42" s="18"/>
      <c r="J42" s="167">
        <f t="shared" si="6"/>
        <v>201.79999999999998</v>
      </c>
      <c r="K42" s="19">
        <f t="shared" si="7"/>
        <v>117.9</v>
      </c>
      <c r="L42" s="19">
        <f t="shared" si="5"/>
        <v>-83.89999999999998</v>
      </c>
      <c r="M42" s="21"/>
      <c r="N42" s="23"/>
    </row>
    <row r="43" spans="1:12" ht="21" thickBot="1">
      <c r="A43" s="34" t="s">
        <v>26</v>
      </c>
      <c r="B43" s="132">
        <v>151</v>
      </c>
      <c r="C43" s="32">
        <v>244.4</v>
      </c>
      <c r="D43" s="146">
        <v>51</v>
      </c>
      <c r="E43" s="156"/>
      <c r="F43" s="153"/>
      <c r="G43" s="95">
        <v>90.8</v>
      </c>
      <c r="H43" s="107"/>
      <c r="I43" s="18"/>
      <c r="J43" s="167">
        <f t="shared" si="6"/>
        <v>202</v>
      </c>
      <c r="K43" s="19">
        <f t="shared" si="7"/>
        <v>335.2</v>
      </c>
      <c r="L43" s="19">
        <f t="shared" si="5"/>
        <v>133.2</v>
      </c>
    </row>
    <row r="44" spans="1:14" ht="21" thickBot="1">
      <c r="A44" s="34" t="s">
        <v>28</v>
      </c>
      <c r="B44" s="132">
        <v>80</v>
      </c>
      <c r="C44" s="32">
        <v>30</v>
      </c>
      <c r="D44" s="146">
        <v>60</v>
      </c>
      <c r="E44" s="156"/>
      <c r="F44" s="153"/>
      <c r="G44" s="95">
        <v>20.5</v>
      </c>
      <c r="H44" s="107"/>
      <c r="I44" s="18"/>
      <c r="J44" s="167">
        <f t="shared" si="6"/>
        <v>140</v>
      </c>
      <c r="K44" s="19">
        <f t="shared" si="7"/>
        <v>50.5</v>
      </c>
      <c r="L44" s="19">
        <f t="shared" si="5"/>
        <v>-89.5</v>
      </c>
      <c r="M44" s="21"/>
      <c r="N44" s="21"/>
    </row>
    <row r="45" spans="1:13" ht="21" thickBot="1">
      <c r="A45" s="34" t="s">
        <v>47</v>
      </c>
      <c r="B45" s="132">
        <v>175.1</v>
      </c>
      <c r="C45" s="32">
        <v>363.7</v>
      </c>
      <c r="D45" s="146">
        <v>58.9</v>
      </c>
      <c r="E45" s="156"/>
      <c r="F45" s="153"/>
      <c r="G45" s="95">
        <v>205</v>
      </c>
      <c r="H45" s="107"/>
      <c r="I45" s="18"/>
      <c r="J45" s="168">
        <f t="shared" si="6"/>
        <v>234</v>
      </c>
      <c r="K45" s="85">
        <f t="shared" si="7"/>
        <v>568.7</v>
      </c>
      <c r="L45" s="85">
        <f t="shared" si="5"/>
        <v>334.70000000000005</v>
      </c>
      <c r="M45" s="21"/>
    </row>
    <row r="46" spans="1:12" ht="61.5" thickBot="1">
      <c r="A46" s="34" t="s">
        <v>61</v>
      </c>
      <c r="B46" s="133">
        <v>45.5</v>
      </c>
      <c r="C46" s="31">
        <v>135.6</v>
      </c>
      <c r="D46" s="146">
        <v>63.2</v>
      </c>
      <c r="E46" s="156"/>
      <c r="F46" s="153"/>
      <c r="G46" s="95">
        <v>78</v>
      </c>
      <c r="H46" s="107"/>
      <c r="I46" s="18"/>
      <c r="J46" s="168">
        <f t="shared" si="6"/>
        <v>108.7</v>
      </c>
      <c r="K46" s="85">
        <f t="shared" si="7"/>
        <v>213.6</v>
      </c>
      <c r="L46" s="85">
        <f t="shared" si="5"/>
        <v>104.89999999999999</v>
      </c>
    </row>
    <row r="47" spans="1:15" ht="45.75" customHeight="1" thickBot="1">
      <c r="A47" s="34" t="s">
        <v>67</v>
      </c>
      <c r="B47" s="132">
        <v>4386.5</v>
      </c>
      <c r="C47" s="32">
        <v>8471</v>
      </c>
      <c r="D47" s="146">
        <v>902.5</v>
      </c>
      <c r="E47" s="156">
        <v>440.7</v>
      </c>
      <c r="F47" s="160">
        <v>282</v>
      </c>
      <c r="G47" s="95">
        <v>331.8</v>
      </c>
      <c r="H47" s="107">
        <v>220.4</v>
      </c>
      <c r="I47" s="104"/>
      <c r="J47" s="168">
        <f t="shared" si="6"/>
        <v>5571</v>
      </c>
      <c r="K47" s="85">
        <f>C47+G47+I47+H47</f>
        <v>9023.199999999999</v>
      </c>
      <c r="L47" s="85">
        <f t="shared" si="5"/>
        <v>3452.199999999999</v>
      </c>
      <c r="O47" s="93"/>
    </row>
    <row r="48" spans="1:12" ht="43.5" customHeight="1" thickBot="1">
      <c r="A48" s="34" t="s">
        <v>59</v>
      </c>
      <c r="B48" s="132">
        <v>15.2</v>
      </c>
      <c r="C48" s="32"/>
      <c r="D48" s="146"/>
      <c r="E48" s="156">
        <v>35</v>
      </c>
      <c r="F48" s="153"/>
      <c r="G48" s="95"/>
      <c r="H48" s="107">
        <v>91.7</v>
      </c>
      <c r="I48" s="18"/>
      <c r="J48" s="168">
        <f t="shared" si="6"/>
        <v>15.2</v>
      </c>
      <c r="K48" s="85">
        <f>C48+G48+I48+H48</f>
        <v>91.7</v>
      </c>
      <c r="L48" s="85">
        <f t="shared" si="5"/>
        <v>76.5</v>
      </c>
    </row>
    <row r="49" spans="1:12" ht="41.25" customHeight="1" thickBot="1">
      <c r="A49" s="34" t="s">
        <v>76</v>
      </c>
      <c r="B49" s="132"/>
      <c r="C49" s="32"/>
      <c r="D49" s="146">
        <v>15.9</v>
      </c>
      <c r="E49" s="156"/>
      <c r="F49" s="153"/>
      <c r="G49" s="95"/>
      <c r="H49" s="107">
        <v>22</v>
      </c>
      <c r="I49" s="18"/>
      <c r="J49" s="168">
        <f t="shared" si="6"/>
        <v>15.9</v>
      </c>
      <c r="K49" s="85">
        <f t="shared" si="7"/>
        <v>0</v>
      </c>
      <c r="L49" s="85">
        <f t="shared" si="5"/>
        <v>-15.9</v>
      </c>
    </row>
    <row r="50" spans="1:12" ht="27" customHeight="1" thickBot="1">
      <c r="A50" s="34" t="s">
        <v>62</v>
      </c>
      <c r="B50" s="133"/>
      <c r="C50" s="31">
        <v>118.9</v>
      </c>
      <c r="D50" s="146">
        <v>35.1</v>
      </c>
      <c r="E50" s="156"/>
      <c r="F50" s="153"/>
      <c r="G50" s="95">
        <v>7</v>
      </c>
      <c r="H50" s="107"/>
      <c r="I50" s="18"/>
      <c r="J50" s="167">
        <f t="shared" si="6"/>
        <v>35.1</v>
      </c>
      <c r="K50" s="19">
        <f t="shared" si="7"/>
        <v>125.9</v>
      </c>
      <c r="L50" s="19">
        <f t="shared" si="5"/>
        <v>90.80000000000001</v>
      </c>
    </row>
    <row r="51" spans="1:12" ht="21.75" customHeight="1" thickBot="1">
      <c r="A51" s="28" t="s">
        <v>29</v>
      </c>
      <c r="B51" s="136">
        <v>12.2</v>
      </c>
      <c r="C51" s="76">
        <v>30.5</v>
      </c>
      <c r="D51" s="147">
        <v>7.6</v>
      </c>
      <c r="E51" s="157"/>
      <c r="F51" s="154"/>
      <c r="G51" s="96">
        <v>15.6</v>
      </c>
      <c r="H51" s="108"/>
      <c r="I51" s="74"/>
      <c r="J51" s="167">
        <f t="shared" si="6"/>
        <v>19.799999999999997</v>
      </c>
      <c r="K51" s="38">
        <f t="shared" si="7"/>
        <v>46.1</v>
      </c>
      <c r="L51" s="38">
        <f t="shared" si="5"/>
        <v>26.300000000000004</v>
      </c>
    </row>
    <row r="52" spans="1:12" ht="37.5" customHeight="1" thickBot="1">
      <c r="A52" s="34" t="s">
        <v>31</v>
      </c>
      <c r="B52" s="132">
        <v>70.9</v>
      </c>
      <c r="C52" s="32">
        <v>197</v>
      </c>
      <c r="D52" s="146"/>
      <c r="E52" s="156"/>
      <c r="F52" s="153"/>
      <c r="G52" s="95"/>
      <c r="H52" s="107"/>
      <c r="I52" s="18"/>
      <c r="J52" s="167">
        <f t="shared" si="6"/>
        <v>70.9</v>
      </c>
      <c r="K52" s="19">
        <f t="shared" si="7"/>
        <v>197</v>
      </c>
      <c r="L52" s="19">
        <f t="shared" si="5"/>
        <v>126.1</v>
      </c>
    </row>
    <row r="53" spans="1:12" ht="28.5" customHeight="1" thickBot="1">
      <c r="A53" s="34" t="s">
        <v>32</v>
      </c>
      <c r="B53" s="132"/>
      <c r="C53" s="32">
        <v>7.2</v>
      </c>
      <c r="D53" s="146">
        <v>4.4</v>
      </c>
      <c r="E53" s="156"/>
      <c r="F53" s="153"/>
      <c r="G53" s="95">
        <v>6.7</v>
      </c>
      <c r="H53" s="107"/>
      <c r="I53" s="18"/>
      <c r="J53" s="167">
        <f>B53+D53+F53+E53</f>
        <v>4.4</v>
      </c>
      <c r="K53" s="19">
        <f t="shared" si="7"/>
        <v>13.9</v>
      </c>
      <c r="L53" s="19">
        <f t="shared" si="5"/>
        <v>9.5</v>
      </c>
    </row>
    <row r="54" spans="1:12" ht="21.75" customHeight="1" thickBot="1">
      <c r="A54" s="34" t="s">
        <v>33</v>
      </c>
      <c r="B54" s="132"/>
      <c r="C54" s="32">
        <v>70.4</v>
      </c>
      <c r="D54" s="146"/>
      <c r="E54" s="156"/>
      <c r="F54" s="153"/>
      <c r="G54" s="95"/>
      <c r="H54" s="107"/>
      <c r="I54" s="18"/>
      <c r="J54" s="167">
        <f t="shared" si="6"/>
        <v>0</v>
      </c>
      <c r="K54" s="19">
        <f t="shared" si="7"/>
        <v>70.4</v>
      </c>
      <c r="L54" s="19">
        <f t="shared" si="5"/>
        <v>70.4</v>
      </c>
    </row>
    <row r="55" spans="1:12" ht="44.25" customHeight="1" thickBot="1">
      <c r="A55" s="34" t="s">
        <v>34</v>
      </c>
      <c r="B55" s="132">
        <v>18.2</v>
      </c>
      <c r="C55" s="32"/>
      <c r="D55" s="146"/>
      <c r="E55" s="156"/>
      <c r="F55" s="153"/>
      <c r="G55" s="95"/>
      <c r="H55" s="107"/>
      <c r="I55" s="18"/>
      <c r="J55" s="167"/>
      <c r="K55" s="19">
        <f t="shared" si="7"/>
        <v>0</v>
      </c>
      <c r="L55" s="19">
        <f t="shared" si="5"/>
        <v>0</v>
      </c>
    </row>
    <row r="56" spans="1:12" ht="21.75" customHeight="1" thickBot="1">
      <c r="A56" s="34" t="s">
        <v>35</v>
      </c>
      <c r="B56" s="132"/>
      <c r="C56" s="32"/>
      <c r="D56" s="146">
        <v>127.5</v>
      </c>
      <c r="E56" s="156"/>
      <c r="F56" s="153"/>
      <c r="G56" s="95">
        <v>37.5</v>
      </c>
      <c r="H56" s="107">
        <v>28.7</v>
      </c>
      <c r="I56" s="18"/>
      <c r="J56" s="167">
        <f t="shared" si="6"/>
        <v>127.5</v>
      </c>
      <c r="K56" s="19">
        <f t="shared" si="7"/>
        <v>37.5</v>
      </c>
      <c r="L56" s="19">
        <f t="shared" si="5"/>
        <v>-90</v>
      </c>
    </row>
    <row r="57" spans="1:12" ht="21.75" customHeight="1" thickBot="1">
      <c r="A57" s="34" t="s">
        <v>48</v>
      </c>
      <c r="B57" s="132"/>
      <c r="C57" s="32"/>
      <c r="D57" s="146">
        <v>53.1</v>
      </c>
      <c r="E57" s="156"/>
      <c r="F57" s="153"/>
      <c r="G57" s="95">
        <v>29.5</v>
      </c>
      <c r="H57" s="107"/>
      <c r="I57" s="18"/>
      <c r="J57" s="167">
        <f t="shared" si="6"/>
        <v>53.1</v>
      </c>
      <c r="K57" s="19">
        <f t="shared" si="7"/>
        <v>29.5</v>
      </c>
      <c r="L57" s="19">
        <f t="shared" si="5"/>
        <v>-23.6</v>
      </c>
    </row>
    <row r="58" spans="1:12" ht="21.75" customHeight="1" thickBot="1">
      <c r="A58" s="34" t="s">
        <v>36</v>
      </c>
      <c r="B58" s="132">
        <v>3.9</v>
      </c>
      <c r="C58" s="32"/>
      <c r="D58" s="146">
        <v>86.1</v>
      </c>
      <c r="E58" s="156">
        <v>19.2</v>
      </c>
      <c r="F58" s="153"/>
      <c r="G58" s="95">
        <v>22.5</v>
      </c>
      <c r="H58" s="107">
        <v>261.2</v>
      </c>
      <c r="I58" s="18"/>
      <c r="J58" s="167">
        <f t="shared" si="6"/>
        <v>90</v>
      </c>
      <c r="K58" s="19">
        <f t="shared" si="7"/>
        <v>22.5</v>
      </c>
      <c r="L58" s="19">
        <f t="shared" si="5"/>
        <v>-67.5</v>
      </c>
    </row>
    <row r="59" spans="1:12" ht="21.75" customHeight="1" thickBot="1">
      <c r="A59" s="34" t="s">
        <v>77</v>
      </c>
      <c r="B59" s="132"/>
      <c r="C59" s="32"/>
      <c r="D59" s="146"/>
      <c r="E59" s="156"/>
      <c r="F59" s="153"/>
      <c r="G59" s="95"/>
      <c r="H59" s="107"/>
      <c r="I59" s="18">
        <v>52.7</v>
      </c>
      <c r="J59" s="167">
        <f t="shared" si="6"/>
        <v>0</v>
      </c>
      <c r="K59" s="19">
        <f t="shared" si="7"/>
        <v>52.7</v>
      </c>
      <c r="L59" s="19">
        <f t="shared" si="5"/>
        <v>52.7</v>
      </c>
    </row>
    <row r="60" spans="1:12" ht="39" customHeight="1" hidden="1" thickBot="1">
      <c r="A60" s="34" t="s">
        <v>43</v>
      </c>
      <c r="B60" s="132"/>
      <c r="C60" s="32"/>
      <c r="D60" s="146"/>
      <c r="E60" s="156"/>
      <c r="F60" s="153"/>
      <c r="G60" s="95"/>
      <c r="H60" s="107"/>
      <c r="I60" s="18"/>
      <c r="J60" s="167"/>
      <c r="K60" s="19">
        <f t="shared" si="7"/>
        <v>0</v>
      </c>
      <c r="L60" s="19">
        <f t="shared" si="5"/>
        <v>0</v>
      </c>
    </row>
    <row r="61" spans="1:12" ht="41.25" customHeight="1" hidden="1" thickBot="1">
      <c r="A61" s="34" t="s">
        <v>44</v>
      </c>
      <c r="B61" s="132"/>
      <c r="C61" s="32"/>
      <c r="D61" s="146"/>
      <c r="E61" s="156"/>
      <c r="F61" s="153"/>
      <c r="G61" s="95"/>
      <c r="H61" s="107"/>
      <c r="I61" s="18"/>
      <c r="J61" s="167"/>
      <c r="K61" s="19">
        <f t="shared" si="7"/>
        <v>0</v>
      </c>
      <c r="L61" s="19">
        <f t="shared" si="5"/>
        <v>0</v>
      </c>
    </row>
    <row r="62" spans="1:12" ht="43.5" customHeight="1" thickBot="1">
      <c r="A62" s="34" t="s">
        <v>49</v>
      </c>
      <c r="B62" s="132"/>
      <c r="C62" s="32"/>
      <c r="D62" s="146">
        <v>29.3</v>
      </c>
      <c r="E62" s="156"/>
      <c r="F62" s="153"/>
      <c r="G62" s="95"/>
      <c r="H62" s="107"/>
      <c r="I62" s="18"/>
      <c r="J62" s="167"/>
      <c r="K62" s="19">
        <f t="shared" si="7"/>
        <v>0</v>
      </c>
      <c r="L62" s="19">
        <f t="shared" si="5"/>
        <v>0</v>
      </c>
    </row>
    <row r="63" spans="1:12" ht="27" customHeight="1" hidden="1" thickBot="1">
      <c r="A63" s="34" t="s">
        <v>50</v>
      </c>
      <c r="B63" s="132"/>
      <c r="C63" s="32"/>
      <c r="D63" s="146"/>
      <c r="E63" s="156"/>
      <c r="F63" s="153"/>
      <c r="G63" s="95"/>
      <c r="H63" s="107"/>
      <c r="I63" s="18"/>
      <c r="J63" s="167"/>
      <c r="K63" s="19">
        <f t="shared" si="7"/>
        <v>0</v>
      </c>
      <c r="L63" s="19">
        <f t="shared" si="5"/>
        <v>0</v>
      </c>
    </row>
    <row r="64" spans="1:12" ht="21.75" customHeight="1" thickBot="1">
      <c r="A64" s="42" t="s">
        <v>4</v>
      </c>
      <c r="B64" s="132">
        <v>5</v>
      </c>
      <c r="C64" s="32">
        <v>44.4</v>
      </c>
      <c r="D64" s="148">
        <v>11.3</v>
      </c>
      <c r="E64" s="158">
        <v>30.5</v>
      </c>
      <c r="F64" s="153">
        <v>5.7</v>
      </c>
      <c r="G64" s="33">
        <v>62.5</v>
      </c>
      <c r="H64" s="17">
        <v>4.2</v>
      </c>
      <c r="I64" s="104">
        <v>6</v>
      </c>
      <c r="J64" s="167">
        <f t="shared" si="6"/>
        <v>22</v>
      </c>
      <c r="K64" s="19">
        <f>C64+G64+I64+H64</f>
        <v>117.10000000000001</v>
      </c>
      <c r="L64" s="19">
        <f t="shared" si="5"/>
        <v>95.10000000000001</v>
      </c>
    </row>
    <row r="65" spans="1:12" ht="65.25" customHeight="1" thickBot="1">
      <c r="A65" s="59" t="s">
        <v>51</v>
      </c>
      <c r="B65" s="55">
        <f>B66+B68+B69+B70+B71+B72+B73+B74+B75+B77+B78+B81+B79</f>
        <v>5860.900000000001</v>
      </c>
      <c r="C65" s="53">
        <f>C66+C68+C69+C70+C71+C72+C73+C74+C75+C77+C78+C81+C79</f>
        <v>8337.4</v>
      </c>
      <c r="D65" s="149">
        <f>D66+D68+D69+D70+D71+D72+D73+D74+D75+D77+D78+D79+D67</f>
        <v>1949.9</v>
      </c>
      <c r="E65" s="55">
        <f>E66+E68+E69+E70+E71+E72+E73+E74+E75+E77+E78+E81+E79+E67</f>
        <v>1546.8</v>
      </c>
      <c r="F65" s="55">
        <f>F66+F68+F69+F70+F71+F72+F73+F74+F75+F77+F78+F81+F79+F80</f>
        <v>2354.7</v>
      </c>
      <c r="G65" s="68">
        <f>G66+G68+G69+G70+G71+G72+G73+G74+G75+G77+G78+G79+G67</f>
        <v>1463.7</v>
      </c>
      <c r="H65" s="53">
        <f>H66+H68+H69+H70+H71+H72+H73+H74+H75+H77+H78+H81+H79+H67+H76</f>
        <v>2628</v>
      </c>
      <c r="I65" s="53">
        <f>I66+I68+I69+I70+I71+I72+I73+I74+I75+I77+I78+I81+I79+I80</f>
        <v>1034.3</v>
      </c>
      <c r="J65" s="163">
        <f>B65+D65+F65+E65</f>
        <v>11712.3</v>
      </c>
      <c r="K65" s="46">
        <f>C65+G65+I65+H65</f>
        <v>13463.4</v>
      </c>
      <c r="L65" s="46">
        <f t="shared" si="5"/>
        <v>1751.1000000000004</v>
      </c>
    </row>
    <row r="66" spans="1:12" ht="37.5" customHeight="1" thickBot="1">
      <c r="A66" s="34" t="s">
        <v>37</v>
      </c>
      <c r="B66" s="133">
        <v>1782</v>
      </c>
      <c r="C66" s="32">
        <v>3012</v>
      </c>
      <c r="D66" s="150"/>
      <c r="E66" s="158">
        <v>194.8</v>
      </c>
      <c r="F66" s="159">
        <v>385.2</v>
      </c>
      <c r="G66" s="24">
        <v>170.7</v>
      </c>
      <c r="H66" s="17">
        <v>490.5</v>
      </c>
      <c r="I66" s="103">
        <v>450.7</v>
      </c>
      <c r="J66" s="169">
        <f t="shared" si="6"/>
        <v>2167.2</v>
      </c>
      <c r="K66" s="37">
        <f>C66+G66+I6+H657</f>
        <v>3182.7</v>
      </c>
      <c r="L66" s="37">
        <f t="shared" si="5"/>
        <v>1015.5</v>
      </c>
    </row>
    <row r="67" spans="1:12" ht="37.5" customHeight="1" hidden="1" thickBot="1">
      <c r="A67" s="34" t="s">
        <v>60</v>
      </c>
      <c r="B67" s="133"/>
      <c r="C67" s="31"/>
      <c r="D67" s="150"/>
      <c r="E67" s="118"/>
      <c r="F67" s="159"/>
      <c r="G67" s="24"/>
      <c r="H67" s="16"/>
      <c r="I67" s="103"/>
      <c r="J67" s="169"/>
      <c r="K67" s="37">
        <f>C67+G67+I67+H67</f>
        <v>0</v>
      </c>
      <c r="L67" s="37">
        <f t="shared" si="5"/>
        <v>0</v>
      </c>
    </row>
    <row r="68" spans="1:12" ht="39.75" customHeight="1" thickBot="1">
      <c r="A68" s="34" t="s">
        <v>66</v>
      </c>
      <c r="B68" s="118">
        <v>130.3</v>
      </c>
      <c r="C68" s="16">
        <v>171.7</v>
      </c>
      <c r="D68" s="148">
        <v>20.4</v>
      </c>
      <c r="E68" s="158"/>
      <c r="F68" s="159"/>
      <c r="G68" s="33">
        <v>51.2</v>
      </c>
      <c r="H68" s="17">
        <v>40.9</v>
      </c>
      <c r="I68" s="103">
        <v>1.8</v>
      </c>
      <c r="J68" s="169">
        <f t="shared" si="6"/>
        <v>150.70000000000002</v>
      </c>
      <c r="K68" s="37">
        <f>C68+G68+I68+H68</f>
        <v>265.59999999999997</v>
      </c>
      <c r="L68" s="37">
        <f t="shared" si="5"/>
        <v>114.89999999999995</v>
      </c>
    </row>
    <row r="69" spans="1:12" ht="44.25" customHeight="1" thickBot="1">
      <c r="A69" s="34" t="s">
        <v>68</v>
      </c>
      <c r="B69" s="132">
        <v>94.1</v>
      </c>
      <c r="C69" s="32">
        <v>414</v>
      </c>
      <c r="D69" s="148">
        <v>16.5</v>
      </c>
      <c r="E69" s="158">
        <v>178.8</v>
      </c>
      <c r="F69" s="160">
        <v>391.5</v>
      </c>
      <c r="G69" s="33">
        <v>135.8</v>
      </c>
      <c r="H69" s="17"/>
      <c r="I69" s="104">
        <v>17.4</v>
      </c>
      <c r="J69" s="169">
        <f t="shared" si="6"/>
        <v>502.1</v>
      </c>
      <c r="K69" s="37">
        <f t="shared" si="7"/>
        <v>567.1999999999999</v>
      </c>
      <c r="L69" s="37">
        <f t="shared" si="5"/>
        <v>65.09999999999991</v>
      </c>
    </row>
    <row r="70" spans="1:12" ht="47.25" customHeight="1" thickBot="1">
      <c r="A70" s="34" t="s">
        <v>69</v>
      </c>
      <c r="B70" s="133">
        <v>1430.4</v>
      </c>
      <c r="C70" s="31">
        <v>1002.1</v>
      </c>
      <c r="D70" s="150">
        <v>40.8</v>
      </c>
      <c r="E70" s="118">
        <v>474.1</v>
      </c>
      <c r="F70" s="160">
        <v>660.9</v>
      </c>
      <c r="G70" s="24">
        <v>19.3</v>
      </c>
      <c r="H70" s="16">
        <v>52.6</v>
      </c>
      <c r="I70" s="104">
        <v>407.6</v>
      </c>
      <c r="J70" s="169">
        <f>B70+D70+F70+E70</f>
        <v>2606.2</v>
      </c>
      <c r="K70" s="37">
        <f t="shared" si="7"/>
        <v>1429</v>
      </c>
      <c r="L70" s="37">
        <f t="shared" si="5"/>
        <v>-1177.1999999999998</v>
      </c>
    </row>
    <row r="71" spans="1:12" ht="86.25" customHeight="1" thickBot="1">
      <c r="A71" s="34" t="s">
        <v>74</v>
      </c>
      <c r="B71" s="133">
        <v>12.9</v>
      </c>
      <c r="C71" s="31">
        <v>68.5</v>
      </c>
      <c r="D71" s="150">
        <v>9.6</v>
      </c>
      <c r="E71" s="158">
        <v>422.5</v>
      </c>
      <c r="F71" s="160">
        <v>2</v>
      </c>
      <c r="G71" s="24">
        <v>200</v>
      </c>
      <c r="H71" s="17">
        <v>676.8</v>
      </c>
      <c r="I71" s="104">
        <v>33.1</v>
      </c>
      <c r="J71" s="169">
        <f t="shared" si="6"/>
        <v>24.5</v>
      </c>
      <c r="K71" s="37">
        <f t="shared" si="7"/>
        <v>301.6</v>
      </c>
      <c r="L71" s="37">
        <f t="shared" si="5"/>
        <v>277.1</v>
      </c>
    </row>
    <row r="72" spans="1:12" ht="40.5" customHeight="1" thickBot="1">
      <c r="A72" s="34" t="s">
        <v>57</v>
      </c>
      <c r="B72" s="132">
        <v>1458</v>
      </c>
      <c r="C72" s="32">
        <v>639.7</v>
      </c>
      <c r="D72" s="148">
        <v>71.4</v>
      </c>
      <c r="E72" s="158"/>
      <c r="F72" s="160">
        <v>15.3</v>
      </c>
      <c r="G72" s="33">
        <v>13.4</v>
      </c>
      <c r="H72" s="17">
        <v>15.6</v>
      </c>
      <c r="I72" s="104"/>
      <c r="J72" s="169">
        <f t="shared" si="6"/>
        <v>1544.7</v>
      </c>
      <c r="K72" s="37">
        <f>C72+G72+I72+H72</f>
        <v>668.7</v>
      </c>
      <c r="L72" s="37">
        <f t="shared" si="5"/>
        <v>-876</v>
      </c>
    </row>
    <row r="73" spans="1:12" ht="21" thickBot="1">
      <c r="A73" s="34" t="s">
        <v>38</v>
      </c>
      <c r="B73" s="133"/>
      <c r="C73" s="31"/>
      <c r="D73" s="148">
        <v>66.8</v>
      </c>
      <c r="E73" s="118"/>
      <c r="F73" s="160"/>
      <c r="G73" s="33"/>
      <c r="H73" s="16">
        <v>113.1</v>
      </c>
      <c r="I73" s="104"/>
      <c r="J73" s="169">
        <f t="shared" si="6"/>
        <v>66.8</v>
      </c>
      <c r="K73" s="37">
        <f t="shared" si="7"/>
        <v>0</v>
      </c>
      <c r="L73" s="37">
        <f t="shared" si="5"/>
        <v>-66.8</v>
      </c>
    </row>
    <row r="74" spans="1:12" ht="41.25" thickBot="1">
      <c r="A74" s="34" t="s">
        <v>42</v>
      </c>
      <c r="B74" s="132">
        <v>536.7</v>
      </c>
      <c r="C74" s="32">
        <v>349</v>
      </c>
      <c r="D74" s="150">
        <v>62.1</v>
      </c>
      <c r="E74" s="118"/>
      <c r="F74" s="153"/>
      <c r="G74" s="24">
        <v>55.6</v>
      </c>
      <c r="H74" s="16"/>
      <c r="I74" s="18"/>
      <c r="J74" s="169">
        <f t="shared" si="6"/>
        <v>598.8000000000001</v>
      </c>
      <c r="K74" s="37">
        <f t="shared" si="7"/>
        <v>404.6</v>
      </c>
      <c r="L74" s="37">
        <f t="shared" si="5"/>
        <v>-194.20000000000005</v>
      </c>
    </row>
    <row r="75" spans="1:12" ht="41.25" thickBot="1">
      <c r="A75" s="34" t="s">
        <v>70</v>
      </c>
      <c r="B75" s="133">
        <v>416.5</v>
      </c>
      <c r="C75" s="31">
        <v>1712.9</v>
      </c>
      <c r="D75" s="150">
        <v>152.7</v>
      </c>
      <c r="E75" s="118">
        <v>206.3</v>
      </c>
      <c r="F75" s="153">
        <v>38.3</v>
      </c>
      <c r="G75" s="24">
        <v>77.1</v>
      </c>
      <c r="H75" s="16">
        <v>176.9</v>
      </c>
      <c r="I75" s="18">
        <v>25.8</v>
      </c>
      <c r="J75" s="169">
        <f t="shared" si="6"/>
        <v>607.5</v>
      </c>
      <c r="K75" s="37">
        <f t="shared" si="7"/>
        <v>1815.8</v>
      </c>
      <c r="L75" s="37">
        <f t="shared" si="5"/>
        <v>1208.3</v>
      </c>
    </row>
    <row r="76" spans="1:12" ht="21" thickBot="1">
      <c r="A76" s="34" t="s">
        <v>75</v>
      </c>
      <c r="B76" s="133"/>
      <c r="C76" s="31"/>
      <c r="D76" s="150"/>
      <c r="E76" s="118"/>
      <c r="F76" s="153"/>
      <c r="G76" s="24"/>
      <c r="H76" s="16">
        <v>228.8</v>
      </c>
      <c r="I76" s="18"/>
      <c r="J76" s="169"/>
      <c r="K76" s="37"/>
      <c r="L76" s="37"/>
    </row>
    <row r="77" spans="1:12" ht="41.25" thickBot="1">
      <c r="A77" s="34" t="s">
        <v>71</v>
      </c>
      <c r="B77" s="133"/>
      <c r="C77" s="31">
        <v>83.4</v>
      </c>
      <c r="D77" s="150">
        <v>176.2</v>
      </c>
      <c r="E77" s="118"/>
      <c r="F77" s="153"/>
      <c r="G77" s="24">
        <v>136.3</v>
      </c>
      <c r="H77" s="16"/>
      <c r="I77" s="18"/>
      <c r="J77" s="169">
        <f t="shared" si="6"/>
        <v>176.2</v>
      </c>
      <c r="K77" s="37">
        <f t="shared" si="7"/>
        <v>219.70000000000002</v>
      </c>
      <c r="L77" s="37">
        <f t="shared" si="5"/>
        <v>43.50000000000003</v>
      </c>
    </row>
    <row r="78" spans="1:12" ht="21" thickBot="1">
      <c r="A78" s="34" t="s">
        <v>39</v>
      </c>
      <c r="B78" s="118"/>
      <c r="C78" s="16"/>
      <c r="D78" s="148">
        <v>209.7</v>
      </c>
      <c r="E78" s="158"/>
      <c r="F78" s="153">
        <v>66.4</v>
      </c>
      <c r="G78" s="33">
        <v>104.3</v>
      </c>
      <c r="H78" s="17"/>
      <c r="I78" s="18">
        <v>97.9</v>
      </c>
      <c r="J78" s="169">
        <f t="shared" si="6"/>
        <v>276.1</v>
      </c>
      <c r="K78" s="37">
        <f>C78+G78+I78+H78</f>
        <v>202.2</v>
      </c>
      <c r="L78" s="37">
        <f t="shared" si="5"/>
        <v>-73.90000000000003</v>
      </c>
    </row>
    <row r="79" spans="1:12" ht="43.5" customHeight="1" thickBot="1">
      <c r="A79" s="34" t="s">
        <v>63</v>
      </c>
      <c r="B79" s="118"/>
      <c r="C79" s="16">
        <v>884.1</v>
      </c>
      <c r="D79" s="148">
        <v>1123.7</v>
      </c>
      <c r="E79" s="158">
        <v>70.3</v>
      </c>
      <c r="F79" s="153"/>
      <c r="G79" s="33">
        <v>500</v>
      </c>
      <c r="H79" s="17">
        <v>832.8</v>
      </c>
      <c r="I79" s="18"/>
      <c r="J79" s="169">
        <f t="shared" si="6"/>
        <v>1123.7</v>
      </c>
      <c r="K79" s="37">
        <f t="shared" si="7"/>
        <v>1384.1</v>
      </c>
      <c r="L79" s="37">
        <f t="shared" si="5"/>
        <v>260.39999999999986</v>
      </c>
    </row>
    <row r="80" spans="1:12" ht="21" thickBot="1">
      <c r="A80" s="34" t="s">
        <v>17</v>
      </c>
      <c r="B80" s="118"/>
      <c r="C80" s="16"/>
      <c r="D80" s="150"/>
      <c r="E80" s="118"/>
      <c r="F80" s="160">
        <v>795.1</v>
      </c>
      <c r="G80" s="24"/>
      <c r="H80" s="16"/>
      <c r="I80" s="104"/>
      <c r="J80" s="169">
        <f t="shared" si="6"/>
        <v>795.1</v>
      </c>
      <c r="K80" s="37">
        <f t="shared" si="7"/>
        <v>0</v>
      </c>
      <c r="L80" s="37">
        <f t="shared" si="5"/>
        <v>-795.1</v>
      </c>
    </row>
    <row r="81" spans="1:12" ht="21" thickBot="1">
      <c r="A81" s="34" t="s">
        <v>40</v>
      </c>
      <c r="B81" s="118"/>
      <c r="C81" s="16"/>
      <c r="D81" s="148">
        <v>90.4</v>
      </c>
      <c r="E81" s="158"/>
      <c r="F81" s="153"/>
      <c r="G81" s="33">
        <v>54.2</v>
      </c>
      <c r="H81" s="17"/>
      <c r="I81" s="18"/>
      <c r="J81" s="169">
        <f t="shared" si="6"/>
        <v>90.4</v>
      </c>
      <c r="K81" s="37">
        <f t="shared" si="7"/>
        <v>54.2</v>
      </c>
      <c r="L81" s="37">
        <f t="shared" si="5"/>
        <v>-36.2</v>
      </c>
    </row>
    <row r="82" spans="1:15" ht="31.5" customHeight="1" hidden="1" thickBot="1">
      <c r="A82" s="54"/>
      <c r="B82" s="69"/>
      <c r="C82" s="45"/>
      <c r="D82" s="141"/>
      <c r="E82" s="69"/>
      <c r="F82" s="56"/>
      <c r="G82" s="51"/>
      <c r="H82" s="45"/>
      <c r="I82" s="50"/>
      <c r="J82" s="126">
        <f t="shared" si="6"/>
        <v>0</v>
      </c>
      <c r="K82" s="47">
        <f t="shared" si="7"/>
        <v>0</v>
      </c>
      <c r="L82" s="47">
        <f t="shared" si="5"/>
        <v>0</v>
      </c>
      <c r="O82" s="25"/>
    </row>
    <row r="83" spans="1:12" ht="21" customHeight="1" hidden="1" thickBot="1">
      <c r="A83" s="36"/>
      <c r="B83" s="134"/>
      <c r="C83" s="36"/>
      <c r="D83" s="144"/>
      <c r="E83" s="134"/>
      <c r="F83" s="154"/>
      <c r="G83" s="35"/>
      <c r="H83" s="36"/>
      <c r="I83" s="74"/>
      <c r="J83" s="170">
        <f t="shared" si="6"/>
        <v>0</v>
      </c>
      <c r="K83" s="38">
        <f t="shared" si="7"/>
        <v>0</v>
      </c>
      <c r="L83" s="38">
        <f t="shared" si="5"/>
        <v>0</v>
      </c>
    </row>
    <row r="84" spans="1:13" ht="28.5" thickBot="1">
      <c r="A84" s="61" t="s">
        <v>5</v>
      </c>
      <c r="B84" s="137">
        <f>B21+B22+B23+B24+B25+B26+B27+B37+B65</f>
        <v>208362.95000000004</v>
      </c>
      <c r="C84" s="137">
        <f aca="true" t="shared" si="8" ref="C84:L84">C21+C22+C23+C24+C25+C26+C27+C37+C65</f>
        <v>242603.09999999998</v>
      </c>
      <c r="D84" s="137">
        <f t="shared" si="8"/>
        <v>66480.59999999999</v>
      </c>
      <c r="E84" s="137">
        <f t="shared" si="8"/>
        <v>2454.1</v>
      </c>
      <c r="F84" s="137">
        <f t="shared" si="8"/>
        <v>4156.6</v>
      </c>
      <c r="G84" s="137">
        <f t="shared" si="8"/>
        <v>74258.59999999999</v>
      </c>
      <c r="H84" s="137">
        <f>H21+H22+H23+H24+H25+H26+H27+H37+H65</f>
        <v>3283.9</v>
      </c>
      <c r="I84" s="137">
        <f t="shared" si="8"/>
        <v>4797.599999999999</v>
      </c>
      <c r="J84" s="137">
        <f t="shared" si="8"/>
        <v>281444.15</v>
      </c>
      <c r="K84" s="137">
        <f t="shared" si="8"/>
        <v>324943.2000000001</v>
      </c>
      <c r="L84" s="137">
        <f t="shared" si="8"/>
        <v>43499.05000000003</v>
      </c>
      <c r="M84" s="25"/>
    </row>
    <row r="85" spans="1:10" ht="18.75">
      <c r="A85" s="3"/>
      <c r="B85" s="8"/>
      <c r="C85" s="3"/>
      <c r="D85" s="3"/>
      <c r="E85" s="3"/>
      <c r="F85" s="3"/>
      <c r="G85" s="12"/>
      <c r="H85" s="12"/>
      <c r="I85" s="10"/>
      <c r="J85" s="4"/>
    </row>
    <row r="86" spans="1:11" ht="18.75">
      <c r="A86" s="3"/>
      <c r="B86" s="3"/>
      <c r="C86" s="84"/>
      <c r="D86" s="3"/>
      <c r="E86" s="3"/>
      <c r="F86" s="10"/>
      <c r="G86" s="10"/>
      <c r="H86" s="10"/>
      <c r="I86" s="84"/>
      <c r="J86" s="84"/>
      <c r="K86" s="83"/>
    </row>
    <row r="87" spans="1:11" ht="18.75">
      <c r="A87" s="5"/>
      <c r="B87" s="81"/>
      <c r="C87" s="8"/>
      <c r="D87" s="81"/>
      <c r="E87" s="81"/>
      <c r="F87" s="8"/>
      <c r="G87" s="8"/>
      <c r="H87" s="8"/>
      <c r="I87" s="84"/>
      <c r="J87" s="84"/>
      <c r="K87" s="84"/>
    </row>
    <row r="88" spans="1:11" ht="18.75">
      <c r="A88" s="2"/>
      <c r="B88" s="82"/>
      <c r="C88" s="9"/>
      <c r="D88" s="82"/>
      <c r="E88" s="82"/>
      <c r="F88" s="11"/>
      <c r="G88" s="11"/>
      <c r="H88" s="11"/>
      <c r="I88" s="83"/>
      <c r="J88" s="84"/>
      <c r="K88" s="84"/>
    </row>
    <row r="89" spans="1:11" ht="18.75">
      <c r="A89" s="2"/>
      <c r="B89" s="82"/>
      <c r="C89" s="9"/>
      <c r="D89" s="82"/>
      <c r="E89" s="82"/>
      <c r="F89" s="83"/>
      <c r="G89" s="112"/>
      <c r="H89" s="83"/>
      <c r="I89" s="83"/>
      <c r="J89" s="84"/>
      <c r="K89" s="84"/>
    </row>
    <row r="90" spans="1:11" ht="18.75">
      <c r="A90" s="2"/>
      <c r="B90" s="2"/>
      <c r="C90" s="9"/>
      <c r="D90" s="2"/>
      <c r="E90" s="2"/>
      <c r="F90" s="84"/>
      <c r="G90" s="83"/>
      <c r="H90" s="83"/>
      <c r="I90" s="84"/>
      <c r="J90" s="84"/>
      <c r="K90" s="83"/>
    </row>
    <row r="91" spans="1:11" ht="18.75">
      <c r="A91" s="2"/>
      <c r="B91" s="2"/>
      <c r="C91" s="2"/>
      <c r="D91" s="2"/>
      <c r="E91" s="2"/>
      <c r="F91" s="5"/>
      <c r="G91" s="83"/>
      <c r="H91" s="84"/>
      <c r="I91" s="84"/>
      <c r="J91" s="84"/>
      <c r="K91" s="84"/>
    </row>
    <row r="92" spans="1:11" ht="20.25">
      <c r="A92" s="2"/>
      <c r="B92" s="2"/>
      <c r="C92" s="2"/>
      <c r="D92" s="2"/>
      <c r="E92" s="2"/>
      <c r="F92" s="41"/>
      <c r="G92" s="84"/>
      <c r="H92" s="84"/>
      <c r="I92" s="94"/>
      <c r="J92" s="84"/>
      <c r="K92" s="84"/>
    </row>
    <row r="93" spans="1:11" ht="20.25">
      <c r="A93" s="2"/>
      <c r="B93" s="2"/>
      <c r="C93" s="2"/>
      <c r="D93" s="2"/>
      <c r="E93" s="2"/>
      <c r="F93" s="41"/>
      <c r="G93" s="84"/>
      <c r="H93" s="84"/>
      <c r="I93" s="94"/>
      <c r="J93" s="84"/>
      <c r="K93" s="84"/>
    </row>
    <row r="94" spans="1:11" ht="18.75">
      <c r="A94" s="2"/>
      <c r="B94" s="2"/>
      <c r="C94" s="2"/>
      <c r="D94" s="2"/>
      <c r="E94" s="2"/>
      <c r="F94" s="84"/>
      <c r="G94" s="84"/>
      <c r="H94" s="84"/>
      <c r="I94" s="84"/>
      <c r="J94" s="84"/>
      <c r="K94" s="84"/>
    </row>
    <row r="95" spans="1:10" ht="18.75">
      <c r="A95" s="2"/>
      <c r="B95" s="2"/>
      <c r="C95" s="2"/>
      <c r="D95" s="2"/>
      <c r="E95" s="2"/>
      <c r="F95" s="2"/>
      <c r="G95" s="4"/>
      <c r="H95" s="4"/>
      <c r="I95" s="4"/>
      <c r="J95" s="4"/>
    </row>
    <row r="96" spans="1:10" ht="18.75">
      <c r="A96" s="2"/>
      <c r="B96" s="2"/>
      <c r="C96" s="2"/>
      <c r="D96" s="2"/>
      <c r="E96" s="2"/>
      <c r="F96" s="2"/>
      <c r="G96" s="4"/>
      <c r="H96" s="4"/>
      <c r="I96" s="4"/>
      <c r="J96" s="4"/>
    </row>
    <row r="97" spans="1:10" ht="18.75">
      <c r="A97" s="2"/>
      <c r="B97" s="2"/>
      <c r="C97" s="2"/>
      <c r="D97" s="2"/>
      <c r="E97" s="2"/>
      <c r="F97" s="2"/>
      <c r="G97" s="4"/>
      <c r="H97" s="4"/>
      <c r="I97" s="4"/>
      <c r="J97" s="4"/>
    </row>
    <row r="98" spans="1:10" ht="18.75">
      <c r="A98" s="2"/>
      <c r="B98" s="212"/>
      <c r="C98" s="2"/>
      <c r="D98" s="2"/>
      <c r="E98" s="2"/>
      <c r="F98" s="2"/>
      <c r="G98" s="4"/>
      <c r="H98" s="4"/>
      <c r="I98" s="4"/>
      <c r="J98" s="4"/>
    </row>
    <row r="99" spans="1:10" ht="18.75">
      <c r="A99" s="2"/>
      <c r="B99" s="212"/>
      <c r="C99" s="212"/>
      <c r="D99" s="2"/>
      <c r="E99" s="2"/>
      <c r="F99" s="2"/>
      <c r="G99" s="4"/>
      <c r="H99" s="4"/>
      <c r="I99" s="4"/>
      <c r="J99" s="4"/>
    </row>
    <row r="100" spans="1:10" ht="18.75">
      <c r="A100" s="2"/>
      <c r="B100" s="2"/>
      <c r="C100" s="212"/>
      <c r="D100" s="2"/>
      <c r="E100" s="2"/>
      <c r="F100" s="2"/>
      <c r="G100" s="4"/>
      <c r="H100" s="4"/>
      <c r="I100" s="4"/>
      <c r="J100" s="4"/>
    </row>
    <row r="101" spans="1:10" ht="18.75">
      <c r="A101" s="2"/>
      <c r="B101" s="2"/>
      <c r="C101" s="2"/>
      <c r="D101" s="2"/>
      <c r="E101" s="2"/>
      <c r="F101" s="2"/>
      <c r="G101" s="4"/>
      <c r="H101" s="4"/>
      <c r="I101" s="4"/>
      <c r="J101" s="93"/>
    </row>
    <row r="102" spans="1:10" ht="18.75">
      <c r="A102" s="2"/>
      <c r="B102" s="2"/>
      <c r="C102" s="2"/>
      <c r="D102" s="2"/>
      <c r="E102" s="2"/>
      <c r="F102" s="2"/>
      <c r="G102" s="4"/>
      <c r="H102" s="4"/>
      <c r="I102" s="4"/>
      <c r="J102" s="4"/>
    </row>
    <row r="103" spans="1:10" ht="18.75">
      <c r="A103" s="2"/>
      <c r="B103" s="2"/>
      <c r="C103" s="2"/>
      <c r="D103" s="2"/>
      <c r="E103" s="2"/>
      <c r="F103" s="2"/>
      <c r="G103" s="4"/>
      <c r="H103" s="4"/>
      <c r="I103" s="4"/>
      <c r="J103" s="93"/>
    </row>
    <row r="104" spans="1:10" ht="18.75">
      <c r="A104" s="2"/>
      <c r="B104" s="2"/>
      <c r="C104" s="2"/>
      <c r="D104" s="2"/>
      <c r="E104" s="2"/>
      <c r="F104" s="2"/>
      <c r="G104" s="4"/>
      <c r="H104" s="4"/>
      <c r="I104" s="4"/>
      <c r="J104" s="4"/>
    </row>
    <row r="105" spans="1:10" ht="18.75">
      <c r="A105" s="2"/>
      <c r="B105" s="2"/>
      <c r="C105" s="2"/>
      <c r="D105" s="2"/>
      <c r="E105" s="2"/>
      <c r="F105" s="2"/>
      <c r="G105" s="4"/>
      <c r="H105" s="4"/>
      <c r="I105" s="4"/>
      <c r="J105" s="4"/>
    </row>
    <row r="106" spans="1:10" ht="18.75">
      <c r="A106" s="2"/>
      <c r="B106" s="2"/>
      <c r="C106" s="2"/>
      <c r="D106" s="2"/>
      <c r="E106" s="2"/>
      <c r="F106" s="2"/>
      <c r="G106" s="4"/>
      <c r="H106" s="4"/>
      <c r="I106" s="4"/>
      <c r="J106" s="4"/>
    </row>
    <row r="107" spans="1:10" ht="18.75">
      <c r="A107" s="2"/>
      <c r="B107" s="2"/>
      <c r="C107" s="2"/>
      <c r="D107" s="2"/>
      <c r="E107" s="2"/>
      <c r="F107" s="2"/>
      <c r="G107" s="4"/>
      <c r="H107" s="4"/>
      <c r="I107" s="4"/>
      <c r="J107" s="4"/>
    </row>
    <row r="108" spans="1:10" ht="18.75">
      <c r="A108" s="2"/>
      <c r="B108" s="2"/>
      <c r="C108" s="2"/>
      <c r="D108" s="2"/>
      <c r="E108" s="2"/>
      <c r="F108" s="2"/>
      <c r="G108" s="4"/>
      <c r="H108" s="4"/>
      <c r="I108" s="4"/>
      <c r="J108" s="4"/>
    </row>
    <row r="109" spans="1:10" ht="18.75">
      <c r="A109" s="2"/>
      <c r="B109" s="2"/>
      <c r="C109" s="2"/>
      <c r="D109" s="2"/>
      <c r="E109" s="2"/>
      <c r="F109" s="2"/>
      <c r="G109" s="4"/>
      <c r="H109" s="4"/>
      <c r="I109" s="4"/>
      <c r="J109" s="4"/>
    </row>
    <row r="110" spans="1:10" ht="18.75">
      <c r="A110" s="2"/>
      <c r="B110" s="2"/>
      <c r="C110" s="2"/>
      <c r="D110" s="2"/>
      <c r="E110" s="2"/>
      <c r="F110" s="2"/>
      <c r="G110" s="4"/>
      <c r="H110" s="4"/>
      <c r="I110" s="4"/>
      <c r="J110" s="4"/>
    </row>
    <row r="111" spans="1:10" ht="18.75">
      <c r="A111" s="2"/>
      <c r="B111" s="2"/>
      <c r="C111" s="2"/>
      <c r="D111" s="2"/>
      <c r="E111" s="2"/>
      <c r="F111" s="2"/>
      <c r="G111" s="4"/>
      <c r="H111" s="4"/>
      <c r="I111" s="4"/>
      <c r="J111" s="4"/>
    </row>
    <row r="112" spans="1:10" ht="18.75">
      <c r="A112" s="2"/>
      <c r="B112" s="2"/>
      <c r="C112" s="2"/>
      <c r="D112" s="2"/>
      <c r="E112" s="2"/>
      <c r="F112" s="2"/>
      <c r="G112" s="4"/>
      <c r="H112" s="4"/>
      <c r="I112" s="4"/>
      <c r="J112" s="4"/>
    </row>
    <row r="113" spans="1:10" ht="18.75">
      <c r="A113" s="2"/>
      <c r="B113" s="2"/>
      <c r="C113" s="2"/>
      <c r="D113" s="2"/>
      <c r="E113" s="2"/>
      <c r="F113" s="2"/>
      <c r="G113" s="4"/>
      <c r="H113" s="4"/>
      <c r="I113" s="4"/>
      <c r="J113" s="4"/>
    </row>
    <row r="114" spans="1:10" ht="18.75">
      <c r="A114" s="2"/>
      <c r="B114" s="2"/>
      <c r="C114" s="2"/>
      <c r="D114" s="2"/>
      <c r="E114" s="2"/>
      <c r="F114" s="2"/>
      <c r="G114" s="4"/>
      <c r="H114" s="4"/>
      <c r="I114" s="4"/>
      <c r="J114" s="4"/>
    </row>
    <row r="115" spans="1:10" ht="18.75">
      <c r="A115" s="6"/>
      <c r="B115" s="4"/>
      <c r="C115" s="2"/>
      <c r="D115" s="2"/>
      <c r="E115" s="2"/>
      <c r="F115" s="2"/>
      <c r="G115" s="4"/>
      <c r="H115" s="4"/>
      <c r="I115" s="4"/>
      <c r="J115" s="4"/>
    </row>
    <row r="116" spans="1:10" ht="15.75">
      <c r="A116" s="7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3:6" ht="12.75">
      <c r="C141" s="4"/>
      <c r="D141" s="4"/>
      <c r="E141" s="4"/>
      <c r="F141" s="4"/>
    </row>
  </sheetData>
  <mergeCells count="26">
    <mergeCell ref="B98:B99"/>
    <mergeCell ref="C99:C100"/>
    <mergeCell ref="B18:C18"/>
    <mergeCell ref="A18:A20"/>
    <mergeCell ref="B19:B20"/>
    <mergeCell ref="C19:C20"/>
    <mergeCell ref="B27:B28"/>
    <mergeCell ref="C27:C28"/>
    <mergeCell ref="A3:J3"/>
    <mergeCell ref="D18:I18"/>
    <mergeCell ref="D19:F19"/>
    <mergeCell ref="G19:I19"/>
    <mergeCell ref="J18:K18"/>
    <mergeCell ref="J19:J20"/>
    <mergeCell ref="K19:K20"/>
    <mergeCell ref="A17:K17"/>
    <mergeCell ref="L18:L20"/>
    <mergeCell ref="L27:L28"/>
    <mergeCell ref="D27:D28"/>
    <mergeCell ref="F27:F28"/>
    <mergeCell ref="J27:J28"/>
    <mergeCell ref="K27:K28"/>
    <mergeCell ref="G27:G28"/>
    <mergeCell ref="I27:I28"/>
    <mergeCell ref="H27:H28"/>
    <mergeCell ref="E27:E28"/>
  </mergeCells>
  <printOptions/>
  <pageMargins left="0.2362204724409449" right="0.15748031496062992" top="0.16" bottom="0" header="0" footer="0"/>
  <pageSetup horizontalDpi="600" verticalDpi="600" orientation="landscape" paperSize="9" scale="60" r:id="rId1"/>
  <rowBreaks count="1" manualBreakCount="1">
    <brk id="64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Красноголовый Евгений Васильевич</dc:creator>
  <cp:keywords/>
  <dc:description/>
  <cp:lastModifiedBy>Бухгалтерия</cp:lastModifiedBy>
  <cp:lastPrinted>2021-03-25T08:23:19Z</cp:lastPrinted>
  <dcterms:created xsi:type="dcterms:W3CDTF">2016-09-22T07:30:58Z</dcterms:created>
  <dcterms:modified xsi:type="dcterms:W3CDTF">2021-04-02T08:59:48Z</dcterms:modified>
  <cp:category/>
  <cp:version/>
  <cp:contentType/>
  <cp:contentStatus/>
</cp:coreProperties>
</file>